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defaultThemeVersion="124226"/>
  <xr:revisionPtr revIDLastSave="0" documentId="13_ncr:1_{F2EA47DE-9CB7-4B67-8C55-A91D1CFCA2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 1" sheetId="12" r:id="rId1"/>
  </sheets>
  <definedNames>
    <definedName name="_xlnm.Print_Area" localSheetId="0">'Výkaz výměr 1'!$A$1:$J$135</definedName>
    <definedName name="Print_Area" localSheetId="0">'Výkaz výměr 1'!$A$1:$J$140</definedName>
    <definedName name="Print_Area">#REF!</definedName>
    <definedName name="Print_Titles" localSheetId="0">'Výkaz výměr 1'!$2:$4</definedName>
    <definedName name="Print_Titles">#REF!</definedName>
  </definedNames>
  <calcPr calcId="191029"/>
</workbook>
</file>

<file path=xl/calcChain.xml><?xml version="1.0" encoding="utf-8"?>
<calcChain xmlns="http://schemas.openxmlformats.org/spreadsheetml/2006/main">
  <c r="J86" i="12" l="1"/>
  <c r="A14" i="12"/>
  <c r="A15" i="12" s="1"/>
  <c r="A16" i="12" s="1"/>
  <c r="A17" i="12" s="1"/>
  <c r="A18" i="12" s="1"/>
  <c r="A21" i="12" s="1"/>
  <c r="A22" i="12" s="1"/>
  <c r="A8" i="12"/>
  <c r="A9" i="12" s="1"/>
  <c r="A10" i="12" s="1"/>
  <c r="A11" i="12" s="1"/>
  <c r="A92" i="12"/>
  <c r="A93" i="12" s="1"/>
  <c r="A94" i="12" s="1"/>
  <c r="A95" i="12" s="1"/>
  <c r="A96" i="12" s="1"/>
  <c r="A91" i="12"/>
  <c r="J91" i="12"/>
  <c r="J93" i="12" l="1"/>
  <c r="J87" i="12"/>
  <c r="J64" i="12"/>
  <c r="J52" i="12"/>
  <c r="J51" i="12"/>
  <c r="J50" i="12"/>
  <c r="J69" i="12"/>
  <c r="J48" i="12"/>
  <c r="J49" i="12"/>
  <c r="J47" i="12"/>
  <c r="J28" i="12"/>
  <c r="J29" i="12"/>
  <c r="J37" i="12"/>
  <c r="J38" i="12"/>
  <c r="J10" i="12" l="1"/>
  <c r="J63" i="12"/>
  <c r="C127" i="12" l="1"/>
  <c r="C126" i="12"/>
  <c r="C125" i="12"/>
  <c r="C124" i="12"/>
  <c r="C123" i="12"/>
  <c r="C122" i="12"/>
  <c r="C121" i="12"/>
  <c r="C119" i="12"/>
  <c r="J109" i="12"/>
  <c r="J108" i="12"/>
  <c r="J107" i="12"/>
  <c r="J106" i="12"/>
  <c r="J105" i="12"/>
  <c r="J104" i="12"/>
  <c r="J103" i="12"/>
  <c r="J102" i="12"/>
  <c r="J101" i="12"/>
  <c r="J100" i="12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J96" i="12"/>
  <c r="J95" i="12"/>
  <c r="J94" i="12"/>
  <c r="J92" i="12"/>
  <c r="J85" i="12"/>
  <c r="J81" i="12"/>
  <c r="J80" i="12"/>
  <c r="J79" i="12"/>
  <c r="J78" i="12"/>
  <c r="J74" i="12"/>
  <c r="J73" i="12"/>
  <c r="J72" i="12"/>
  <c r="J71" i="12"/>
  <c r="J70" i="12"/>
  <c r="J68" i="12"/>
  <c r="J67" i="12"/>
  <c r="J66" i="12"/>
  <c r="J65" i="12"/>
  <c r="J62" i="12"/>
  <c r="J61" i="12"/>
  <c r="J60" i="12"/>
  <c r="J56" i="12"/>
  <c r="J55" i="12"/>
  <c r="J54" i="12"/>
  <c r="J53" i="12"/>
  <c r="J46" i="12"/>
  <c r="J45" i="12"/>
  <c r="J44" i="12"/>
  <c r="J43" i="12"/>
  <c r="J39" i="12"/>
  <c r="J36" i="12"/>
  <c r="J35" i="12"/>
  <c r="J34" i="12"/>
  <c r="J30" i="12"/>
  <c r="J27" i="12"/>
  <c r="J26" i="12"/>
  <c r="J22" i="12"/>
  <c r="J21" i="12"/>
  <c r="J20" i="12"/>
  <c r="J18" i="12"/>
  <c r="J17" i="12"/>
  <c r="J16" i="12"/>
  <c r="J15" i="12"/>
  <c r="J14" i="12"/>
  <c r="J13" i="12"/>
  <c r="J11" i="12"/>
  <c r="J9" i="12"/>
  <c r="J97" i="12" l="1"/>
  <c r="H126" i="12" s="1"/>
  <c r="I126" i="12" s="1"/>
  <c r="J126" i="12" s="1"/>
  <c r="J82" i="12"/>
  <c r="H124" i="12" s="1"/>
  <c r="I124" i="12" s="1"/>
  <c r="J124" i="12" s="1"/>
  <c r="J40" i="12"/>
  <c r="H121" i="12" s="1"/>
  <c r="I121" i="12" s="1"/>
  <c r="J121" i="12" s="1"/>
  <c r="J31" i="12"/>
  <c r="H120" i="12" s="1"/>
  <c r="I120" i="12" s="1"/>
  <c r="J88" i="12"/>
  <c r="H125" i="12" s="1"/>
  <c r="I125" i="12" s="1"/>
  <c r="J125" i="12" s="1"/>
  <c r="J75" i="12"/>
  <c r="H123" i="12" s="1"/>
  <c r="I123" i="12" s="1"/>
  <c r="J123" i="12" s="1"/>
  <c r="J57" i="12"/>
  <c r="H122" i="12" s="1"/>
  <c r="J110" i="12"/>
  <c r="J23" i="12"/>
  <c r="H119" i="12" s="1"/>
  <c r="H127" i="12" l="1"/>
  <c r="I127" i="12" s="1"/>
  <c r="J127" i="12" s="1"/>
  <c r="J112" i="12"/>
  <c r="J120" i="12"/>
  <c r="I122" i="12"/>
  <c r="J122" i="12" s="1"/>
  <c r="I119" i="12"/>
  <c r="H129" i="12" l="1"/>
  <c r="J131" i="12"/>
  <c r="J132" i="12" s="1"/>
  <c r="J133" i="12" s="1"/>
  <c r="I129" i="12"/>
  <c r="J119" i="12"/>
  <c r="J129" i="12" s="1"/>
</calcChain>
</file>

<file path=xl/sharedStrings.xml><?xml version="1.0" encoding="utf-8"?>
<sst xmlns="http://schemas.openxmlformats.org/spreadsheetml/2006/main" count="273" uniqueCount="136">
  <si>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</si>
  <si>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</si>
  <si>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</si>
  <si>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</si>
  <si>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</si>
  <si>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</si>
  <si>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</si>
  <si>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bm</t>
  </si>
  <si>
    <t>km</t>
  </si>
  <si>
    <t>dílčí mezisoučet - pol. 1.</t>
  </si>
  <si>
    <t>bez DPH</t>
  </si>
  <si>
    <t>zk.</t>
  </si>
  <si>
    <t>3.</t>
  </si>
  <si>
    <t xml:space="preserve">Vytýčení sond a polních zkoušek </t>
  </si>
  <si>
    <t>Polohopisné a výškopisné zaměření sond a zk.  JTSK, Bpv</t>
  </si>
  <si>
    <t>ks</t>
  </si>
  <si>
    <t>dílčí mezisoučet - pol. 3.</t>
  </si>
  <si>
    <t>4.</t>
  </si>
  <si>
    <t>m</t>
  </si>
  <si>
    <t>5.</t>
  </si>
  <si>
    <t>dílčí mezisoučet - pol. 5.</t>
  </si>
  <si>
    <t>6.</t>
  </si>
  <si>
    <t>Sled, řízení, koordinace sondážních prací, GT dozor</t>
  </si>
  <si>
    <t>dílčí mezisoučet - pol. 6.</t>
  </si>
  <si>
    <t>7.</t>
  </si>
  <si>
    <t>dílčí mezisoučet - pol. 7.</t>
  </si>
  <si>
    <t>8.</t>
  </si>
  <si>
    <t>dílčí mezisoučet - pol. 8.</t>
  </si>
  <si>
    <t>cena celkem bez DPH</t>
  </si>
  <si>
    <t xml:space="preserve">R E K A P I T U L A C E </t>
  </si>
  <si>
    <t>počet</t>
  </si>
  <si>
    <r>
      <t>B-</t>
    </r>
    <r>
      <rPr>
        <sz val="9"/>
        <rFont val="Arial CE"/>
        <charset val="238"/>
      </rPr>
      <t xml:space="preserve"> SOUVISEJÍCÍ PRÁCE </t>
    </r>
  </si>
  <si>
    <t>Zpracování předběžné zprávy</t>
  </si>
  <si>
    <t>dílčí mezisoučet - pol. 4.</t>
  </si>
  <si>
    <t>Vyhodnocení geotechnických vlastností zemin a hornin</t>
  </si>
  <si>
    <t>m.j.</t>
  </si>
  <si>
    <t>Likvidace vrtů hutněným záhozem</t>
  </si>
  <si>
    <t>prac.</t>
  </si>
  <si>
    <t>LABORATORNÍ PRÁCE</t>
  </si>
  <si>
    <t>Doprava vrtné a doprovodné techniky</t>
  </si>
  <si>
    <t>Dopravní náklady</t>
  </si>
  <si>
    <t>Rozbor vody - stanovení agresivity na beton a ocelové konstrukce</t>
  </si>
  <si>
    <t>Geologická dokumentace průzkumných sond</t>
  </si>
  <si>
    <t>Inženýrskogeologické a hydrogeologické zhodnocení zájmového území</t>
  </si>
  <si>
    <t>DPH</t>
  </si>
  <si>
    <t>Celkem bez DPH</t>
  </si>
  <si>
    <t>Celkem:</t>
  </si>
  <si>
    <t>Včetně DPH</t>
  </si>
  <si>
    <t>Celkem včetně DPH</t>
  </si>
  <si>
    <t>Modře doplní uchazeč</t>
  </si>
  <si>
    <t>2.</t>
  </si>
  <si>
    <t>Komplexní vyhodnocení polních zkoušek</t>
  </si>
  <si>
    <t>dílčí mezisoučet - pol. 2.</t>
  </si>
  <si>
    <t>POLNÍ ZKOUŠKY</t>
  </si>
  <si>
    <t>kp</t>
  </si>
  <si>
    <t>den</t>
  </si>
  <si>
    <t>Odběr vzorků  zemin / hornin - porušené</t>
  </si>
  <si>
    <t>Odběr vzorků  zemin / hornin - neporušené -  vtlačným břitovým odběrákem</t>
  </si>
  <si>
    <t>Odběr vzorků  zemin / hornin - technologické</t>
  </si>
  <si>
    <t>HYDROGEOLOGICKÉ PRÁCE</t>
  </si>
  <si>
    <t xml:space="preserve">Základní klasifikační rozbory porušených vzorků </t>
  </si>
  <si>
    <t>Základní klasifikační rozbory neporušených vzorků</t>
  </si>
  <si>
    <t>Zkoušky neporušených vzorků - stlačitelnost s časovým průběhem</t>
  </si>
  <si>
    <t>Zkoušky technologických vzorků - rozbory s přidáním pojiva  (PS + CBR + CBR s aditivy + IBI s aditivy)</t>
  </si>
  <si>
    <t>Zkoušky technologických vzorků odebraných ze štěrkového lože - Stanovení vlastností dle tab. 3.1 OTP</t>
  </si>
  <si>
    <t>PRŮZKUM PRAŽCOVÉHO PODLOŽÍ A MATERIÁLU KOLEJOVÉHO LOŽE, VČ. ZAJIŠTĚNÍ PRACOVIŠŤ NA ŽELEZNIČNÍM SPODKU</t>
  </si>
  <si>
    <t>Chemické analýzy dle vyhlášky č. 130/2019 Sb. - rozbory PAU - odběry z komunikací</t>
  </si>
  <si>
    <t>Odběry vzorků vody ze studní - statické</t>
  </si>
  <si>
    <t xml:space="preserve">Hydrodynamické zkoušky - orientační čerpací </t>
  </si>
  <si>
    <t>Jádrové vrty vrtané TK v hloubkovém intervalu 0,0 - 10,0 m, vč. provozního pažení a odpažení</t>
  </si>
  <si>
    <r>
      <t>A-</t>
    </r>
    <r>
      <rPr>
        <sz val="9"/>
        <rFont val="Arial CE"/>
        <family val="2"/>
        <charset val="238"/>
      </rPr>
      <t xml:space="preserve"> VRTNÉ A KOPNÉ PRÁCE </t>
    </r>
  </si>
  <si>
    <t>Příprava sondážního pracoviště pro vrty vrtané ručně přenosnou soupravou</t>
  </si>
  <si>
    <t>Doprava dynamické penetrační soupravy</t>
  </si>
  <si>
    <t>směna</t>
  </si>
  <si>
    <t>kpl</t>
  </si>
  <si>
    <r>
      <rPr>
        <b/>
        <sz val="9"/>
        <rFont val="Arial CE"/>
        <charset val="238"/>
      </rPr>
      <t>D</t>
    </r>
    <r>
      <rPr>
        <sz val="9"/>
        <rFont val="Arial CE"/>
        <charset val="238"/>
      </rPr>
      <t>- ODBĚR VZORKŮ</t>
    </r>
  </si>
  <si>
    <t xml:space="preserve">VÝKONY GEOLOGICKÉ SLUŽBY </t>
  </si>
  <si>
    <t>Archivní rešerše a příprava průzkumných prací pro jednotlivé části, rekognoskace lokality</t>
  </si>
  <si>
    <t>Zpracování závěrečné zprávy (včetně graf. a digitálních výstupů, fotodokumentace), digitalizace a reprografie čistopisu</t>
  </si>
  <si>
    <t>Příplatky za práce v nočních výlukách - pracovníci zhotovitele a jeho subdodavatelé na části železničního spodku - v případě realizace nočních výluk</t>
  </si>
  <si>
    <t>9.</t>
  </si>
  <si>
    <t>Měření pomocí metody mělké refrakční seismiky (MRS), vč. přepravy měřící skupiny, geodetického zaměření dílčích bodů a vyhodnocení měření</t>
  </si>
  <si>
    <t>Hydrodynamické zkoušky - nálevová vsakací zkouška, vč. dopravy vody na lokalitu</t>
  </si>
  <si>
    <t>STAVEBNĚTECHNICKÝ PRŮZKUM, DIAGNOSTIKA KONSTRUKCÍ</t>
  </si>
  <si>
    <t xml:space="preserve">Kopané sondy u konstrukcí, vč. zaměření </t>
  </si>
  <si>
    <t>Relativní zaměření sond, vrtů a zkoušek v rámci konstrukce</t>
  </si>
  <si>
    <t>objekt</t>
  </si>
  <si>
    <t>Vizuální prohlídka objektu, základní součást STP objektu</t>
  </si>
  <si>
    <t>Doprava vrtné soupravy na diagnostické vrty</t>
  </si>
  <si>
    <t>Průzkum výskytu azbestu v demolovaných budovách (inspekce objektu, lokální sondáže, odběry a rozbory vzorků, protokoly o výsledcích)</t>
  </si>
  <si>
    <t>POLNÍ ZKOUŠKY A MĚŘENÍ</t>
  </si>
  <si>
    <t>Odběr vzorků štěrkového lože na zkoušky dle OTP - technologické, vč. pomocných kopaných sond a dopravy do laboratoře</t>
  </si>
  <si>
    <t>Chemické analýzy dle vyhlášky č. 273/2021 Sb. - dle tab. 10.1, 10.2, 5.1 a 5.2. - odběry z kolejí</t>
  </si>
  <si>
    <t>Odběry finálních vzorků (směsných, nebo bodových) pro chemické analýzy, vč. pomocných kopaných sond a dopravy do laboratoře</t>
  </si>
  <si>
    <t>Zajištění kolejových a napěťových výluk, jednání se ST</t>
  </si>
  <si>
    <t>GEODETICKÉ PRÁCE, VYTYČENÍ A OVĚŘENÍ PODZEMNÍCH INŽ. SÍTÍ, INŽENÝRING VYUŽÍVÁNÍ CIZÍCH POZEMKŮ PRO ÚČELY PRŮZKUMU</t>
  </si>
  <si>
    <t>Inženýring zajištění využívání cizích pozemků a objektů, související technické práce s touto činností - v případě realizace, v součinnosti se SŽ</t>
  </si>
  <si>
    <t>Pronájem MUV s obsluhou, přívěsných vozíků (předpoklad soukromého dopravce), vč. zajištění výkonů funkce OZOV a ZPŘS</t>
  </si>
  <si>
    <t>Zkoušky neporušených vzorků - krabicový smyk (4 krabice) - efektivní pevnost</t>
  </si>
  <si>
    <t>Jádrové vrty vrtané TK v hloubce 10,0 - 20,0 m, vč. provozního pažení a odpažení</t>
  </si>
  <si>
    <t>Jádrové vrty vrtané TK speciální ručně přenosnou soupravou v obtížně přístupných místech v hloubkovém intervalu 0,0 - 20,0 m</t>
  </si>
  <si>
    <t xml:space="preserve">Příprava sondážního pracoviště pro vrty vrtané TK </t>
  </si>
  <si>
    <t>Dočasné vystrojení jádrových vrtů pro vsakovací účely (pažnice, obsyp)</t>
  </si>
  <si>
    <t>Odběry vzorků vody z IG vrtů</t>
  </si>
  <si>
    <t>Zkoušky technologických vzorků - PS + CBR + CBRsat, IBI</t>
  </si>
  <si>
    <t>Zkoušky vzorků zdících prvků vyjmutých z konstrukce - pevnost v prostém tlaku (sada min. 6 dílčích tělísek)</t>
  </si>
  <si>
    <t>Rozbor vody ze studní - hydrochemické rozbory ZCHR</t>
  </si>
  <si>
    <t>Dynamické penetrační zkoušky, vč. přípravy a likvidace pracoviště</t>
  </si>
  <si>
    <t>Pasportizace studní - monitoring a pasportizace stávajících objektů (zdroj podzemní vody/studna)</t>
  </si>
  <si>
    <t>Vytyčení a ověření podzemních inž. Sítí, vč. event. Kopaných sond prováděných za tímto účelem</t>
  </si>
  <si>
    <t>Příloha č. 6 - Výkaz výměr</t>
  </si>
  <si>
    <t xml:space="preserve">Akce: </t>
  </si>
  <si>
    <t>dílčí mezisoučet - pol. 10.</t>
  </si>
  <si>
    <t>Rekonstrukce traťového úseku Kuřim (mimo) – Tišnov (mimo)</t>
  </si>
  <si>
    <t>Statické penetrační zkoušky</t>
  </si>
  <si>
    <t>Doprava statické penetrační soupravy</t>
  </si>
  <si>
    <t>Radonový průzkum v interiéru pro novostavby</t>
  </si>
  <si>
    <t xml:space="preserve">Ruční odečty úrovně HPV trvale vystrojených pozorovacích vrtů </t>
  </si>
  <si>
    <t>Jádrové diagnstické vrty a návrty do konstrukce průměru 80 mm, vč. sanace vrtů cementovou maltou, nebo prostým betonem</t>
  </si>
  <si>
    <t>Nedestruktivní stanovení pevnosti betonu Schmidtovým tvrdoměrem, vč. úpravy místy</t>
  </si>
  <si>
    <t>Odtrhové zkoušky povrchové vrstyv betonu, vč. předvrtu a úpravy místa</t>
  </si>
  <si>
    <t>Stanovení mocnosti krycí vrstvy nedestruktivně - 1 oblast (10 měř)</t>
  </si>
  <si>
    <t>Stanovení hloubky karbonatace betonu - 1 oblast (min 10 měření)</t>
  </si>
  <si>
    <t>Zkoušky vzorků vyjmutých z konstrukce - stanovení chloridových iontů v betonu</t>
  </si>
  <si>
    <t>Sondy do konstrukcí pozemních objektů, vč. zpětné sanace</t>
  </si>
  <si>
    <t>Zdvižné plošiny, nebo lešení</t>
  </si>
  <si>
    <t>Ověření vlhkosti a salinity - komplexní soubor prací v přízemí, či suterénu pozemních objektů</t>
  </si>
  <si>
    <t>Vybudování přístupových cest, DIO a DIR (11x), práce v záborech v komunikacích, vč. zřížení pracovišť pro STP - dle skutečnosti</t>
  </si>
  <si>
    <t>Zkoušky neporušených vzorků - smyková zkouška kritických parametrů zemin na rekonstituovaném vzorku</t>
  </si>
  <si>
    <t>Chemické analýzy dle vyhlášky č. 273/2021 Sb. - dle tab. 5.3. - odběry z kolejí - dle skutečnosti</t>
  </si>
  <si>
    <t>Diagnostika vozovek - lokální stanovení obsahu PAU v asfaltech (pouze sonda, odběr vzorku, protokol o zkoušce)</t>
  </si>
  <si>
    <t>Korozní průzkumy - soubro prací dle obecného zadání</t>
  </si>
  <si>
    <t>Kopané sondy v koleji, dynamické penetrace, statická zatěžovací zkouška, doprava, odběr vzorků, sled a řízení průzkumných prací, zásyp sond, strojní hutnění a podbíjení sousedních pražců</t>
  </si>
  <si>
    <t>Realizace napěťové výluky v rámci kolejových výluk (vypínání troleje)</t>
  </si>
  <si>
    <t>GEOFYZIKÁLNÍ, KOROZNÍ A PEDOLOGICKÝ PRŮZKUM</t>
  </si>
  <si>
    <t>Pedologický průzkum - 6.5 km liniového opatření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</si>
</sst>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#,##0\ &quot;Kč&quot;"/>
  </numFmts>
  <fonts count="40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9"/>
      <color indexed="10"/>
      <name val="Arial CE"/>
      <family val="2"/>
      <charset val="238"/>
    </font>
    <font>
      <b/>
      <sz val="9"/>
      <name val="Arial CE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Times New Roman CE"/>
      <charset val="238"/>
    </font>
    <font>
      <sz val="9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10"/>
      <color rgb="FFFF0000"/>
      <name val="Arial CE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rial CE"/>
      <family val="2"/>
      <charset val="238"/>
    </font>
    <font>
      <sz val="8"/>
      <name val="Times New Roman"/>
      <family val="1"/>
      <charset val="238"/>
    </font>
    <font>
      <b/>
      <sz val="12"/>
      <name val="Arial CE"/>
      <charset val="238"/>
    </font>
    <font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Arial CE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203">
    <xf numFmtId="0" fontId="0" fillId="0" borderId="0" xfId="0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7" fillId="0" borderId="0" xfId="0" applyFont="1"/>
    <xf numFmtId="0" fontId="17" fillId="0" borderId="0" xfId="0" applyFont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164" fontId="18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quotePrefix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164" fontId="7" fillId="0" borderId="10" xfId="0" applyNumberFormat="1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164" fontId="13" fillId="0" borderId="9" xfId="0" applyNumberFormat="1" applyFont="1" applyBorder="1" applyAlignment="1">
      <alignment horizontal="right"/>
    </xf>
    <xf numFmtId="0" fontId="19" fillId="0" borderId="0" xfId="0" applyFont="1"/>
    <xf numFmtId="0" fontId="18" fillId="0" borderId="11" xfId="0" applyFont="1" applyBorder="1" applyAlignment="1">
      <alignment horizontal="right"/>
    </xf>
    <xf numFmtId="0" fontId="18" fillId="0" borderId="0" xfId="0" applyFont="1" applyAlignment="1">
      <alignment horizontal="right"/>
    </xf>
    <xf numFmtId="164" fontId="18" fillId="0" borderId="10" xfId="0" applyNumberFormat="1" applyFont="1" applyBorder="1" applyAlignment="1">
      <alignment horizontal="right"/>
    </xf>
    <xf numFmtId="164" fontId="7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right"/>
    </xf>
    <xf numFmtId="0" fontId="22" fillId="0" borderId="0" xfId="0" applyFont="1" applyAlignment="1">
      <alignment horizontal="justify"/>
    </xf>
    <xf numFmtId="0" fontId="22" fillId="0" borderId="0" xfId="0" applyFont="1" applyAlignment="1">
      <alignment horizontal="right"/>
    </xf>
    <xf numFmtId="0" fontId="7" fillId="2" borderId="0" xfId="0" applyFont="1" applyFill="1" applyAlignment="1">
      <alignment horizontal="center"/>
    </xf>
    <xf numFmtId="1" fontId="9" fillId="0" borderId="12" xfId="0" applyNumberFormat="1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18" fillId="0" borderId="1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2" fillId="0" borderId="5" xfId="0" applyFont="1" applyBorder="1" applyAlignment="1">
      <alignment horizontal="left"/>
    </xf>
    <xf numFmtId="164" fontId="12" fillId="0" borderId="7" xfId="0" applyNumberFormat="1" applyFont="1" applyBorder="1" applyAlignment="1">
      <alignment horizontal="right"/>
    </xf>
    <xf numFmtId="0" fontId="7" fillId="0" borderId="12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1" fontId="7" fillId="0" borderId="12" xfId="0" applyNumberFormat="1" applyFont="1" applyBorder="1" applyAlignment="1">
      <alignment horizontal="right"/>
    </xf>
    <xf numFmtId="3" fontId="13" fillId="0" borderId="12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7" fillId="0" borderId="6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18" fillId="0" borderId="14" xfId="0" applyNumberFormat="1" applyFont="1" applyBorder="1" applyAlignment="1">
      <alignment horizontal="center"/>
    </xf>
    <xf numFmtId="3" fontId="12" fillId="0" borderId="13" xfId="0" applyNumberFormat="1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center"/>
    </xf>
    <xf numFmtId="3" fontId="18" fillId="0" borderId="11" xfId="0" applyNumberFormat="1" applyFont="1" applyBorder="1" applyAlignment="1">
      <alignment horizontal="center"/>
    </xf>
    <xf numFmtId="3" fontId="18" fillId="0" borderId="0" xfId="0" applyNumberFormat="1" applyFont="1" applyAlignment="1">
      <alignment horizontal="center"/>
    </xf>
    <xf numFmtId="3" fontId="0" fillId="0" borderId="0" xfId="0" applyNumberFormat="1"/>
    <xf numFmtId="3" fontId="9" fillId="0" borderId="10" xfId="0" applyNumberFormat="1" applyFont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3" fontId="7" fillId="0" borderId="9" xfId="0" applyNumberFormat="1" applyFont="1" applyBorder="1" applyAlignment="1">
      <alignment horizontal="right"/>
    </xf>
    <xf numFmtId="3" fontId="18" fillId="0" borderId="15" xfId="0" applyNumberFormat="1" applyFont="1" applyBorder="1" applyAlignment="1">
      <alignment horizontal="right"/>
    </xf>
    <xf numFmtId="1" fontId="7" fillId="0" borderId="16" xfId="0" quotePrefix="1" applyNumberFormat="1" applyFont="1" applyBorder="1" applyAlignment="1">
      <alignment horizontal="right"/>
    </xf>
    <xf numFmtId="0" fontId="0" fillId="0" borderId="3" xfId="0" applyBorder="1"/>
    <xf numFmtId="3" fontId="0" fillId="0" borderId="16" xfId="0" applyNumberFormat="1" applyBorder="1"/>
    <xf numFmtId="166" fontId="4" fillId="0" borderId="17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7" fillId="0" borderId="19" xfId="0" applyNumberFormat="1" applyFont="1" applyBorder="1" applyAlignment="1">
      <alignment horizontal="right"/>
    </xf>
    <xf numFmtId="3" fontId="7" fillId="0" borderId="20" xfId="0" applyNumberFormat="1" applyFont="1" applyBorder="1" applyAlignment="1">
      <alignment horizontal="right"/>
    </xf>
    <xf numFmtId="3" fontId="18" fillId="0" borderId="0" xfId="0" applyNumberFormat="1" applyFont="1" applyAlignment="1">
      <alignment horizontal="right"/>
    </xf>
    <xf numFmtId="3" fontId="18" fillId="0" borderId="10" xfId="0" applyNumberFormat="1" applyFont="1" applyBorder="1" applyAlignment="1">
      <alignment horizontal="right"/>
    </xf>
    <xf numFmtId="0" fontId="18" fillId="0" borderId="21" xfId="0" applyFont="1" applyBorder="1" applyAlignment="1">
      <alignment horizontal="left"/>
    </xf>
    <xf numFmtId="0" fontId="18" fillId="0" borderId="21" xfId="0" applyFont="1" applyBorder="1" applyAlignment="1">
      <alignment horizontal="center"/>
    </xf>
    <xf numFmtId="3" fontId="18" fillId="0" borderId="21" xfId="0" applyNumberFormat="1" applyFont="1" applyBorder="1" applyAlignment="1">
      <alignment horizontal="right"/>
    </xf>
    <xf numFmtId="3" fontId="18" fillId="0" borderId="22" xfId="0" applyNumberFormat="1" applyFont="1" applyBorder="1" applyAlignment="1">
      <alignment horizontal="right"/>
    </xf>
    <xf numFmtId="3" fontId="13" fillId="0" borderId="18" xfId="0" applyNumberFormat="1" applyFont="1" applyBorder="1" applyAlignment="1">
      <alignment horizontal="right"/>
    </xf>
    <xf numFmtId="0" fontId="12" fillId="0" borderId="24" xfId="0" applyFont="1" applyBorder="1" applyAlignment="1">
      <alignment horizontal="center"/>
    </xf>
    <xf numFmtId="165" fontId="12" fillId="0" borderId="24" xfId="0" applyNumberFormat="1" applyFont="1" applyBorder="1" applyAlignment="1">
      <alignment horizontal="center"/>
    </xf>
    <xf numFmtId="3" fontId="12" fillId="0" borderId="24" xfId="0" applyNumberFormat="1" applyFont="1" applyBorder="1" applyAlignment="1">
      <alignment horizontal="center"/>
    </xf>
    <xf numFmtId="3" fontId="0" fillId="0" borderId="6" xfId="0" applyNumberFormat="1" applyBorder="1"/>
    <xf numFmtId="3" fontId="0" fillId="0" borderId="4" xfId="0" applyNumberFormat="1" applyBorder="1"/>
    <xf numFmtId="0" fontId="7" fillId="0" borderId="25" xfId="0" applyFont="1" applyBorder="1"/>
    <xf numFmtId="0" fontId="5" fillId="0" borderId="0" xfId="0" applyFont="1" applyAlignment="1">
      <alignment horizontal="center" vertical="top"/>
    </xf>
    <xf numFmtId="3" fontId="3" fillId="0" borderId="10" xfId="0" applyNumberFormat="1" applyFont="1" applyBorder="1" applyAlignment="1">
      <alignment horizontal="right" vertical="top"/>
    </xf>
    <xf numFmtId="0" fontId="9" fillId="0" borderId="19" xfId="0" applyFont="1" applyBorder="1" applyAlignment="1">
      <alignment horizontal="center"/>
    </xf>
    <xf numFmtId="1" fontId="9" fillId="0" borderId="12" xfId="0" applyNumberFormat="1" applyFont="1" applyBorder="1" applyAlignment="1">
      <alignment horizontal="right" vertical="top"/>
    </xf>
    <xf numFmtId="166" fontId="12" fillId="0" borderId="27" xfId="0" applyNumberFormat="1" applyFont="1" applyBorder="1" applyAlignment="1">
      <alignment horizontal="right"/>
    </xf>
    <xf numFmtId="0" fontId="23" fillId="0" borderId="0" xfId="0" applyFont="1"/>
    <xf numFmtId="1" fontId="7" fillId="0" borderId="12" xfId="0" quotePrefix="1" applyNumberFormat="1" applyFont="1" applyBorder="1" applyAlignment="1">
      <alignment horizontal="right"/>
    </xf>
    <xf numFmtId="3" fontId="0" fillId="0" borderId="12" xfId="0" applyNumberFormat="1" applyBorder="1"/>
    <xf numFmtId="166" fontId="4" fillId="0" borderId="10" xfId="0" applyNumberFormat="1" applyFont="1" applyBorder="1" applyAlignment="1">
      <alignment horizontal="right"/>
    </xf>
    <xf numFmtId="1" fontId="3" fillId="0" borderId="12" xfId="0" applyNumberFormat="1" applyFont="1" applyBorder="1" applyAlignment="1">
      <alignment horizontal="right"/>
    </xf>
    <xf numFmtId="1" fontId="12" fillId="0" borderId="12" xfId="0" applyNumberFormat="1" applyFont="1" applyBorder="1" applyAlignment="1">
      <alignment horizontal="right"/>
    </xf>
    <xf numFmtId="1" fontId="3" fillId="0" borderId="12" xfId="0" applyNumberFormat="1" applyFont="1" applyBorder="1" applyAlignment="1">
      <alignment horizontal="right" vertical="top"/>
    </xf>
    <xf numFmtId="3" fontId="9" fillId="3" borderId="12" xfId="0" applyNumberFormat="1" applyFont="1" applyFill="1" applyBorder="1" applyAlignment="1">
      <alignment horizontal="right"/>
    </xf>
    <xf numFmtId="3" fontId="11" fillId="3" borderId="12" xfId="0" applyNumberFormat="1" applyFont="1" applyFill="1" applyBorder="1" applyAlignment="1">
      <alignment horizontal="right"/>
    </xf>
    <xf numFmtId="3" fontId="3" fillId="3" borderId="12" xfId="0" applyNumberFormat="1" applyFont="1" applyFill="1" applyBorder="1" applyAlignment="1">
      <alignment horizontal="right"/>
    </xf>
    <xf numFmtId="3" fontId="6" fillId="3" borderId="12" xfId="0" applyNumberFormat="1" applyFont="1" applyFill="1" applyBorder="1" applyAlignment="1">
      <alignment horizontal="right"/>
    </xf>
    <xf numFmtId="3" fontId="6" fillId="3" borderId="26" xfId="0" applyNumberFormat="1" applyFont="1" applyFill="1" applyBorder="1" applyAlignment="1">
      <alignment horizontal="right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 applyAlignment="1">
      <alignment horizontal="center"/>
    </xf>
    <xf numFmtId="0" fontId="29" fillId="0" borderId="0" xfId="0" applyFont="1"/>
    <xf numFmtId="3" fontId="30" fillId="0" borderId="12" xfId="0" applyNumberFormat="1" applyFont="1" applyBorder="1" applyAlignment="1">
      <alignment horizontal="center"/>
    </xf>
    <xf numFmtId="1" fontId="31" fillId="0" borderId="12" xfId="0" applyNumberFormat="1" applyFont="1" applyBorder="1" applyAlignment="1">
      <alignment horizontal="right"/>
    </xf>
    <xf numFmtId="0" fontId="31" fillId="0" borderId="0" xfId="0" applyFont="1" applyAlignment="1">
      <alignment horizontal="center"/>
    </xf>
    <xf numFmtId="3" fontId="31" fillId="0" borderId="10" xfId="0" applyNumberFormat="1" applyFont="1" applyBorder="1" applyAlignment="1">
      <alignment horizontal="right"/>
    </xf>
    <xf numFmtId="3" fontId="32" fillId="0" borderId="12" xfId="0" applyNumberFormat="1" applyFont="1" applyBorder="1" applyAlignment="1">
      <alignment horizontal="right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35" fillId="0" borderId="0" xfId="0" applyFont="1"/>
    <xf numFmtId="0" fontId="36" fillId="0" borderId="0" xfId="0" applyFont="1"/>
    <xf numFmtId="0" fontId="38" fillId="0" borderId="0" xfId="0" applyFont="1" applyAlignment="1">
      <alignment horizontal="right" vertical="center"/>
    </xf>
    <xf numFmtId="0" fontId="38" fillId="0" borderId="0" xfId="0" applyFont="1" applyAlignment="1">
      <alignment vertical="center"/>
    </xf>
    <xf numFmtId="0" fontId="37" fillId="0" borderId="0" xfId="0" applyFont="1"/>
    <xf numFmtId="0" fontId="37" fillId="0" borderId="0" xfId="0" applyFont="1" applyAlignment="1">
      <alignment horizontal="center"/>
    </xf>
    <xf numFmtId="3" fontId="37" fillId="0" borderId="0" xfId="0" applyNumberFormat="1" applyFont="1" applyAlignment="1">
      <alignment horizontal="center"/>
    </xf>
    <xf numFmtId="164" fontId="37" fillId="0" borderId="10" xfId="0" applyNumberFormat="1" applyFont="1" applyBorder="1" applyAlignment="1">
      <alignment horizontal="center"/>
    </xf>
    <xf numFmtId="0" fontId="38" fillId="0" borderId="0" xfId="0" applyFont="1" applyAlignment="1">
      <alignment horizontal="left" vertical="center"/>
    </xf>
    <xf numFmtId="0" fontId="12" fillId="0" borderId="0" xfId="0" quotePrefix="1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5" fillId="3" borderId="12" xfId="0" applyNumberFormat="1" applyFont="1" applyFill="1" applyBorder="1" applyAlignment="1">
      <alignment horizontal="right"/>
    </xf>
    <xf numFmtId="3" fontId="3" fillId="3" borderId="26" xfId="0" applyNumberFormat="1" applyFont="1" applyFill="1" applyBorder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/>
    <xf numFmtId="0" fontId="9" fillId="0" borderId="1" xfId="0" quotePrefix="1" applyFont="1" applyBorder="1" applyAlignment="1">
      <alignment horizontal="right"/>
    </xf>
    <xf numFmtId="0" fontId="16" fillId="0" borderId="0" xfId="0" applyFont="1"/>
    <xf numFmtId="2" fontId="16" fillId="0" borderId="0" xfId="0" applyNumberFormat="1" applyFont="1"/>
    <xf numFmtId="0" fontId="24" fillId="0" borderId="0" xfId="0" applyFont="1"/>
    <xf numFmtId="0" fontId="16" fillId="0" borderId="0" xfId="0" applyFont="1" applyAlignment="1">
      <alignment horizontal="left"/>
    </xf>
    <xf numFmtId="0" fontId="8" fillId="0" borderId="0" xfId="0" applyFont="1"/>
    <xf numFmtId="0" fontId="20" fillId="0" borderId="0" xfId="0" applyFont="1"/>
    <xf numFmtId="0" fontId="3" fillId="0" borderId="0" xfId="0" quotePrefix="1" applyFont="1" applyAlignment="1">
      <alignment horizontal="left"/>
    </xf>
    <xf numFmtId="0" fontId="4" fillId="0" borderId="0" xfId="0" applyFont="1"/>
    <xf numFmtId="0" fontId="21" fillId="0" borderId="0" xfId="0" applyFont="1"/>
    <xf numFmtId="0" fontId="12" fillId="0" borderId="0" xfId="0" applyFont="1" applyAlignment="1">
      <alignment horizontal="left"/>
    </xf>
    <xf numFmtId="0" fontId="9" fillId="0" borderId="2" xfId="0" applyFont="1" applyBorder="1"/>
    <xf numFmtId="0" fontId="9" fillId="4" borderId="0" xfId="0" applyFont="1" applyFill="1" applyAlignment="1">
      <alignment horizontal="left"/>
    </xf>
    <xf numFmtId="0" fontId="9" fillId="4" borderId="0" xfId="0" applyFont="1" applyFill="1"/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3" fontId="15" fillId="0" borderId="3" xfId="0" applyNumberFormat="1" applyFont="1" applyBorder="1"/>
    <xf numFmtId="0" fontId="15" fillId="0" borderId="3" xfId="0" applyFont="1" applyBorder="1" applyAlignment="1">
      <alignment horizontal="center"/>
    </xf>
    <xf numFmtId="0" fontId="14" fillId="0" borderId="0" xfId="0" quotePrefix="1" applyFont="1" applyAlignment="1">
      <alignment horizontal="right"/>
    </xf>
    <xf numFmtId="0" fontId="15" fillId="0" borderId="0" xfId="0" applyFont="1"/>
    <xf numFmtId="3" fontId="15" fillId="0" borderId="0" xfId="0" applyNumberFormat="1" applyFont="1"/>
    <xf numFmtId="0" fontId="1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16" fillId="0" borderId="1" xfId="0" applyNumberFormat="1" applyFont="1" applyBorder="1" applyAlignment="1">
      <alignment horizontal="right"/>
    </xf>
    <xf numFmtId="0" fontId="31" fillId="0" borderId="0" xfId="0" applyFont="1" applyAlignment="1">
      <alignment horizontal="left"/>
    </xf>
    <xf numFmtId="0" fontId="31" fillId="0" borderId="0" xfId="0" applyFont="1"/>
    <xf numFmtId="0" fontId="12" fillId="0" borderId="2" xfId="0" applyFont="1" applyBorder="1"/>
    <xf numFmtId="3" fontId="7" fillId="0" borderId="18" xfId="0" applyNumberFormat="1" applyFont="1" applyBorder="1" applyAlignment="1">
      <alignment horizontal="right"/>
    </xf>
    <xf numFmtId="0" fontId="7" fillId="0" borderId="1" xfId="0" quotePrefix="1" applyFont="1" applyBorder="1" applyAlignment="1">
      <alignment horizontal="right"/>
    </xf>
    <xf numFmtId="0" fontId="12" fillId="0" borderId="1" xfId="0" quotePrefix="1" applyFont="1" applyBorder="1" applyAlignment="1">
      <alignment horizontal="right"/>
    </xf>
    <xf numFmtId="0" fontId="12" fillId="0" borderId="23" xfId="0" applyFont="1" applyBorder="1" applyAlignment="1">
      <alignment horizontal="right"/>
    </xf>
    <xf numFmtId="0" fontId="12" fillId="0" borderId="24" xfId="0" applyFont="1" applyBorder="1"/>
    <xf numFmtId="0" fontId="7" fillId="0" borderId="6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18" fillId="0" borderId="1" xfId="0" applyFont="1" applyBorder="1" applyAlignment="1">
      <alignment horizontal="left"/>
    </xf>
    <xf numFmtId="0" fontId="7" fillId="0" borderId="0" xfId="0" quotePrefix="1" applyFont="1" applyAlignment="1">
      <alignment horizontal="left"/>
    </xf>
    <xf numFmtId="0" fontId="17" fillId="0" borderId="19" xfId="0" applyFont="1" applyBorder="1" applyAlignment="1">
      <alignment horizontal="center"/>
    </xf>
    <xf numFmtId="0" fontId="7" fillId="0" borderId="19" xfId="0" applyFont="1" applyBorder="1" applyAlignment="1">
      <alignment horizontal="left"/>
    </xf>
    <xf numFmtId="0" fontId="7" fillId="0" borderId="19" xfId="0" applyFont="1" applyBorder="1"/>
    <xf numFmtId="49" fontId="2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49" fontId="9" fillId="0" borderId="1" xfId="0" quotePrefix="1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0" fontId="32" fillId="0" borderId="1" xfId="0" quotePrefix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39" fillId="0" borderId="1" xfId="0" applyFont="1" applyBorder="1" applyAlignment="1">
      <alignment horizontal="right"/>
    </xf>
    <xf numFmtId="0" fontId="7" fillId="3" borderId="6" xfId="0" applyFont="1" applyFill="1" applyBorder="1" applyAlignment="1">
      <alignment horizontal="center"/>
    </xf>
    <xf numFmtId="0" fontId="22" fillId="0" borderId="0" xfId="0" applyFont="1" applyAlignment="1">
      <alignment horizontal="right"/>
    </xf>
    <xf numFmtId="0" fontId="34" fillId="0" borderId="1" xfId="0" applyFont="1" applyBorder="1" applyAlignment="1">
      <alignment horizontal="left"/>
    </xf>
    <xf numFmtId="0" fontId="34" fillId="0" borderId="0" xfId="0" applyFont="1" applyAlignment="1">
      <alignment horizontal="left"/>
    </xf>
    <xf numFmtId="0" fontId="34" fillId="0" borderId="10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1" fontId="3" fillId="0" borderId="12" xfId="0" applyNumberFormat="1" applyFont="1" applyFill="1" applyBorder="1" applyAlignment="1">
      <alignment horizontal="right"/>
    </xf>
    <xf numFmtId="1" fontId="3" fillId="0" borderId="12" xfId="0" applyNumberFormat="1" applyFont="1" applyFill="1" applyBorder="1" applyAlignment="1">
      <alignment horizontal="right" vertical="top"/>
    </xf>
    <xf numFmtId="1" fontId="9" fillId="0" borderId="12" xfId="0" applyNumberFormat="1" applyFont="1" applyFill="1" applyBorder="1" applyAlignment="1">
      <alignment horizontal="right"/>
    </xf>
    <xf numFmtId="0" fontId="9" fillId="0" borderId="0" xfId="0" applyFont="1" applyFill="1"/>
  </cellXfs>
  <cellStyles count="2">
    <cellStyle name="Normální" xfId="0" builtinId="0"/>
    <cellStyle name="Styl 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F9D6B-BB76-49BB-A651-E73191218D69}">
  <sheetPr>
    <pageSetUpPr fitToPage="1"/>
  </sheetPr>
  <dimension ref="A1:K226"/>
  <sheetViews>
    <sheetView tabSelected="1" view="pageBreakPreview" topLeftCell="A67" zoomScale="85" zoomScaleNormal="115" zoomScaleSheetLayoutView="85" workbookViewId="0">
      <selection activeCell="F92" sqref="F92"/>
    </sheetView>
  </sheetViews>
  <sheetFormatPr defaultRowHeight="12.75" x14ac:dyDescent="0.2"/>
  <cols>
    <col min="1" max="1" width="5.6640625" style="12" customWidth="1"/>
    <col min="2" max="2" width="5" style="2" customWidth="1"/>
    <col min="3" max="3" width="22.6640625" style="7" customWidth="1"/>
    <col min="4" max="4" width="15.1640625" style="7" customWidth="1"/>
    <col min="5" max="5" width="13.33203125" style="7" customWidth="1"/>
    <col min="6" max="6" width="124" style="7" customWidth="1"/>
    <col min="7" max="7" width="8.5" style="41" customWidth="1"/>
    <col min="8" max="8" width="13.1640625" style="2" customWidth="1"/>
    <col min="9" max="9" width="13.33203125" style="56" customWidth="1"/>
    <col min="10" max="10" width="16.83203125" style="11" customWidth="1"/>
    <col min="11" max="11" width="9.33203125" style="111" customWidth="1"/>
  </cols>
  <sheetData>
    <row r="1" spans="1:11" x14ac:dyDescent="0.2">
      <c r="A1" s="46"/>
      <c r="B1" s="25"/>
      <c r="C1" s="17"/>
      <c r="D1" s="17"/>
      <c r="E1" s="17"/>
      <c r="F1" s="17"/>
      <c r="G1" s="25"/>
      <c r="H1" s="191" t="s">
        <v>49</v>
      </c>
      <c r="I1" s="191"/>
      <c r="J1" s="47"/>
      <c r="K1" s="108"/>
    </row>
    <row r="2" spans="1:11" s="121" customFormat="1" ht="15.75" x14ac:dyDescent="0.25">
      <c r="A2" s="193" t="s">
        <v>110</v>
      </c>
      <c r="B2" s="194"/>
      <c r="C2" s="194"/>
      <c r="D2" s="194"/>
      <c r="E2" s="194"/>
      <c r="F2" s="194"/>
      <c r="G2" s="194"/>
      <c r="H2" s="194"/>
      <c r="I2" s="194"/>
      <c r="J2" s="195"/>
      <c r="K2" s="120"/>
    </row>
    <row r="3" spans="1:11" s="121" customFormat="1" ht="16.5" thickBot="1" x14ac:dyDescent="0.3">
      <c r="A3" s="128" t="s">
        <v>111</v>
      </c>
      <c r="B3" s="122"/>
      <c r="C3" s="123" t="s">
        <v>113</v>
      </c>
      <c r="D3" s="124"/>
      <c r="E3" s="124"/>
      <c r="F3" s="124"/>
      <c r="G3" s="125"/>
      <c r="H3" s="125"/>
      <c r="I3" s="126"/>
      <c r="J3" s="127"/>
      <c r="K3" s="120"/>
    </row>
    <row r="4" spans="1:11" x14ac:dyDescent="0.2">
      <c r="A4" s="13" t="s">
        <v>0</v>
      </c>
      <c r="B4" s="14"/>
      <c r="C4" s="15" t="s">
        <v>1</v>
      </c>
      <c r="D4" s="16"/>
      <c r="E4" s="16"/>
      <c r="F4" s="16"/>
      <c r="G4" s="49" t="s">
        <v>30</v>
      </c>
      <c r="H4" s="17"/>
      <c r="I4" s="57" t="s">
        <v>2</v>
      </c>
      <c r="J4" s="18" t="s">
        <v>3</v>
      </c>
      <c r="K4" s="108"/>
    </row>
    <row r="5" spans="1:11" ht="12" customHeight="1" thickBot="1" x14ac:dyDescent="0.25">
      <c r="A5" s="19"/>
      <c r="B5" s="20"/>
      <c r="C5" s="21"/>
      <c r="D5" s="21"/>
      <c r="E5" s="21"/>
      <c r="F5" s="21"/>
      <c r="G5" s="50" t="s">
        <v>35</v>
      </c>
      <c r="H5" s="22" t="s">
        <v>2</v>
      </c>
      <c r="I5" s="58" t="s">
        <v>3</v>
      </c>
      <c r="J5" s="23" t="s">
        <v>4</v>
      </c>
      <c r="K5" s="108"/>
    </row>
    <row r="6" spans="1:11" ht="6" customHeight="1" x14ac:dyDescent="0.2">
      <c r="A6" s="24"/>
      <c r="B6" s="25"/>
      <c r="C6" s="17"/>
      <c r="D6" s="17"/>
      <c r="E6" s="17"/>
      <c r="F6" s="17"/>
      <c r="G6" s="51"/>
      <c r="H6" s="25"/>
      <c r="I6" s="59"/>
      <c r="J6" s="26"/>
      <c r="K6" s="108"/>
    </row>
    <row r="7" spans="1:11" s="8" customFormat="1" ht="12.75" customHeight="1" x14ac:dyDescent="0.2">
      <c r="A7" s="186" t="s">
        <v>5</v>
      </c>
      <c r="B7" s="187"/>
      <c r="C7" s="129" t="s">
        <v>6</v>
      </c>
      <c r="D7" s="130"/>
      <c r="E7" s="7"/>
      <c r="F7" s="7"/>
      <c r="G7" s="52"/>
      <c r="H7" s="27"/>
      <c r="I7" s="113"/>
      <c r="J7" s="65"/>
      <c r="K7" s="109"/>
    </row>
    <row r="8" spans="1:11" s="3" customFormat="1" ht="12.75" customHeight="1" x14ac:dyDescent="0.2">
      <c r="A8" s="142" t="str">
        <f>A7</f>
        <v>1.</v>
      </c>
      <c r="B8" s="188"/>
      <c r="C8" s="131" t="s">
        <v>70</v>
      </c>
      <c r="D8" s="132"/>
      <c r="E8" s="133"/>
      <c r="F8" s="134"/>
      <c r="G8" s="42"/>
      <c r="H8" s="6"/>
      <c r="I8" s="54"/>
      <c r="J8" s="65"/>
      <c r="K8" s="110"/>
    </row>
    <row r="9" spans="1:11" s="3" customFormat="1" ht="12.75" customHeight="1" x14ac:dyDescent="0.2">
      <c r="A9" s="142" t="str">
        <f t="shared" ref="A9:A22" si="0">A8</f>
        <v>1.</v>
      </c>
      <c r="B9" s="189">
        <v>1</v>
      </c>
      <c r="C9" s="135" t="s">
        <v>69</v>
      </c>
      <c r="D9" s="136"/>
      <c r="E9" s="136"/>
      <c r="F9" s="136"/>
      <c r="G9" s="200">
        <v>832</v>
      </c>
      <c r="H9" s="91" t="s">
        <v>7</v>
      </c>
      <c r="I9" s="103">
        <v>2100</v>
      </c>
      <c r="J9" s="92">
        <f t="shared" ref="J9:J11" si="1">G9*(I9)</f>
        <v>1747200</v>
      </c>
      <c r="K9" s="110"/>
    </row>
    <row r="10" spans="1:11" s="3" customFormat="1" ht="12.75" customHeight="1" x14ac:dyDescent="0.2">
      <c r="A10" s="142" t="str">
        <f t="shared" si="0"/>
        <v>1.</v>
      </c>
      <c r="B10" s="189">
        <v>2</v>
      </c>
      <c r="C10" s="135" t="s">
        <v>99</v>
      </c>
      <c r="D10" s="136"/>
      <c r="E10" s="136"/>
      <c r="F10" s="136"/>
      <c r="G10" s="102">
        <v>169</v>
      </c>
      <c r="H10" s="91" t="s">
        <v>7</v>
      </c>
      <c r="I10" s="103">
        <v>2600</v>
      </c>
      <c r="J10" s="92">
        <f t="shared" si="1"/>
        <v>439400</v>
      </c>
    </row>
    <row r="11" spans="1:11" s="3" customFormat="1" ht="12.75" customHeight="1" x14ac:dyDescent="0.2">
      <c r="A11" s="142" t="str">
        <f t="shared" si="0"/>
        <v>1.</v>
      </c>
      <c r="B11" s="189">
        <v>3</v>
      </c>
      <c r="C11" s="196" t="s">
        <v>100</v>
      </c>
      <c r="D11" s="196"/>
      <c r="E11" s="196"/>
      <c r="F11" s="197"/>
      <c r="G11" s="102">
        <v>46</v>
      </c>
      <c r="H11" s="91" t="s">
        <v>7</v>
      </c>
      <c r="I11" s="103">
        <v>3600</v>
      </c>
      <c r="J11" s="92">
        <f t="shared" si="1"/>
        <v>165600</v>
      </c>
      <c r="K11" s="110"/>
    </row>
    <row r="12" spans="1:11" s="3" customFormat="1" ht="12.75" customHeight="1" x14ac:dyDescent="0.2">
      <c r="A12" s="142"/>
      <c r="B12" s="4"/>
      <c r="C12" s="131" t="s">
        <v>31</v>
      </c>
      <c r="D12" s="143"/>
      <c r="E12" s="144"/>
      <c r="F12" s="143"/>
      <c r="G12" s="42"/>
      <c r="H12" s="4"/>
      <c r="I12" s="54"/>
      <c r="J12" s="66"/>
      <c r="K12" s="110"/>
    </row>
    <row r="13" spans="1:11" s="3" customFormat="1" ht="12.75" customHeight="1" x14ac:dyDescent="0.2">
      <c r="A13" s="190" t="s">
        <v>5</v>
      </c>
      <c r="B13" s="4">
        <v>4</v>
      </c>
      <c r="C13" s="140" t="s">
        <v>101</v>
      </c>
      <c r="D13" s="134"/>
      <c r="E13" s="134"/>
      <c r="F13" s="134"/>
      <c r="G13" s="42">
        <v>107</v>
      </c>
      <c r="H13" s="6" t="s">
        <v>37</v>
      </c>
      <c r="I13" s="103">
        <v>500</v>
      </c>
      <c r="J13" s="66">
        <f t="shared" ref="J13:J18" si="2">G13*(I13)</f>
        <v>53500</v>
      </c>
      <c r="K13" s="110"/>
    </row>
    <row r="14" spans="1:11" s="3" customFormat="1" ht="12.75" customHeight="1" x14ac:dyDescent="0.2">
      <c r="A14" s="142" t="str">
        <f t="shared" si="0"/>
        <v>1.</v>
      </c>
      <c r="B14" s="4">
        <v>5</v>
      </c>
      <c r="C14" s="140" t="s">
        <v>71</v>
      </c>
      <c r="D14" s="134"/>
      <c r="E14" s="134"/>
      <c r="F14" s="134"/>
      <c r="G14" s="42">
        <v>19</v>
      </c>
      <c r="H14" s="6" t="s">
        <v>37</v>
      </c>
      <c r="I14" s="103">
        <v>5000</v>
      </c>
      <c r="J14" s="66">
        <f t="shared" si="2"/>
        <v>95000</v>
      </c>
      <c r="K14" s="110"/>
    </row>
    <row r="15" spans="1:11" s="3" customFormat="1" ht="12.75" customHeight="1" x14ac:dyDescent="0.2">
      <c r="A15" s="142" t="str">
        <f t="shared" si="0"/>
        <v>1.</v>
      </c>
      <c r="B15" s="4">
        <v>6</v>
      </c>
      <c r="C15" s="140" t="s">
        <v>102</v>
      </c>
      <c r="D15" s="134"/>
      <c r="E15" s="134"/>
      <c r="F15" s="134"/>
      <c r="G15" s="42">
        <v>28</v>
      </c>
      <c r="H15" s="4" t="s">
        <v>7</v>
      </c>
      <c r="I15" s="103">
        <v>850</v>
      </c>
      <c r="J15" s="66">
        <f t="shared" si="2"/>
        <v>23800</v>
      </c>
      <c r="K15" s="110"/>
    </row>
    <row r="16" spans="1:11" s="8" customFormat="1" ht="12.75" customHeight="1" x14ac:dyDescent="0.2">
      <c r="A16" s="142" t="str">
        <f t="shared" si="0"/>
        <v>1.</v>
      </c>
      <c r="B16" s="4">
        <v>7</v>
      </c>
      <c r="C16" s="140" t="s">
        <v>36</v>
      </c>
      <c r="D16" s="134"/>
      <c r="E16" s="134"/>
      <c r="F16" s="134"/>
      <c r="G16" s="42">
        <v>1008</v>
      </c>
      <c r="H16" s="6" t="s">
        <v>18</v>
      </c>
      <c r="I16" s="103">
        <v>100</v>
      </c>
      <c r="J16" s="66">
        <f t="shared" si="2"/>
        <v>100800</v>
      </c>
      <c r="K16" s="109"/>
    </row>
    <row r="17" spans="1:11" s="8" customFormat="1" ht="12.75" customHeight="1" x14ac:dyDescent="0.2">
      <c r="A17" s="142" t="str">
        <f t="shared" si="0"/>
        <v>1.</v>
      </c>
      <c r="B17" s="4">
        <v>8</v>
      </c>
      <c r="C17" s="140" t="s">
        <v>39</v>
      </c>
      <c r="D17" s="134"/>
      <c r="E17" s="134"/>
      <c r="F17" s="134"/>
      <c r="G17" s="42">
        <v>1700</v>
      </c>
      <c r="H17" s="4" t="s">
        <v>8</v>
      </c>
      <c r="I17" s="104">
        <v>60</v>
      </c>
      <c r="J17" s="66">
        <f t="shared" si="2"/>
        <v>102000</v>
      </c>
      <c r="K17" s="109"/>
    </row>
    <row r="18" spans="1:11" s="3" customFormat="1" ht="12.75" customHeight="1" x14ac:dyDescent="0.2">
      <c r="A18" s="142" t="str">
        <f t="shared" si="0"/>
        <v>1.</v>
      </c>
      <c r="B18" s="4">
        <v>9</v>
      </c>
      <c r="C18" s="140" t="s">
        <v>127</v>
      </c>
      <c r="D18" s="145"/>
      <c r="E18" s="145"/>
      <c r="F18" s="145"/>
      <c r="G18" s="42">
        <v>1</v>
      </c>
      <c r="H18" s="4" t="s">
        <v>54</v>
      </c>
      <c r="I18" s="104">
        <v>165000</v>
      </c>
      <c r="J18" s="66">
        <f t="shared" si="2"/>
        <v>165000</v>
      </c>
      <c r="K18" s="110"/>
    </row>
    <row r="19" spans="1:11" s="8" customFormat="1" ht="12.75" customHeight="1" x14ac:dyDescent="0.2">
      <c r="A19" s="142"/>
      <c r="B19" s="182"/>
      <c r="C19" s="146" t="s">
        <v>75</v>
      </c>
      <c r="D19" s="130"/>
      <c r="E19" s="130"/>
      <c r="F19" s="130"/>
      <c r="G19" s="101"/>
      <c r="H19" s="2"/>
      <c r="I19" s="53"/>
      <c r="J19" s="66"/>
      <c r="K19" s="109"/>
    </row>
    <row r="20" spans="1:11" s="8" customFormat="1" ht="12.75" customHeight="1" x14ac:dyDescent="0.2">
      <c r="A20" s="190" t="s">
        <v>5</v>
      </c>
      <c r="B20" s="4">
        <v>10</v>
      </c>
      <c r="C20" s="139" t="s">
        <v>56</v>
      </c>
      <c r="D20" s="147"/>
      <c r="E20" s="147"/>
      <c r="F20" s="148"/>
      <c r="G20" s="42">
        <v>310</v>
      </c>
      <c r="H20" s="4" t="s">
        <v>15</v>
      </c>
      <c r="I20" s="103">
        <v>150</v>
      </c>
      <c r="J20" s="66">
        <f t="shared" ref="J20:J21" si="3">G20*(I20)</f>
        <v>46500</v>
      </c>
      <c r="K20" s="109"/>
    </row>
    <row r="21" spans="1:11" s="8" customFormat="1" ht="12.75" customHeight="1" x14ac:dyDescent="0.2">
      <c r="A21" s="142" t="str">
        <f t="shared" si="0"/>
        <v>1.</v>
      </c>
      <c r="B21" s="4">
        <v>11</v>
      </c>
      <c r="C21" s="149" t="s">
        <v>58</v>
      </c>
      <c r="D21" s="150"/>
      <c r="E21" s="150"/>
      <c r="F21" s="151"/>
      <c r="G21" s="100">
        <v>7</v>
      </c>
      <c r="H21" s="1" t="s">
        <v>15</v>
      </c>
      <c r="I21" s="105">
        <v>600</v>
      </c>
      <c r="J21" s="66">
        <f t="shared" si="3"/>
        <v>4200</v>
      </c>
      <c r="K21" s="109"/>
    </row>
    <row r="22" spans="1:11" s="8" customFormat="1" ht="12.75" customHeight="1" x14ac:dyDescent="0.2">
      <c r="A22" s="142" t="str">
        <f t="shared" si="0"/>
        <v>1.</v>
      </c>
      <c r="B22" s="4">
        <v>12</v>
      </c>
      <c r="C22" s="139" t="s">
        <v>57</v>
      </c>
      <c r="D22" s="147"/>
      <c r="E22" s="147"/>
      <c r="F22" s="148"/>
      <c r="G22" s="42">
        <v>55</v>
      </c>
      <c r="H22" s="4" t="s">
        <v>15</v>
      </c>
      <c r="I22" s="103">
        <v>850</v>
      </c>
      <c r="J22" s="66">
        <f>G22*(I22)</f>
        <v>46750</v>
      </c>
      <c r="K22" s="109"/>
    </row>
    <row r="23" spans="1:11" s="3" customFormat="1" ht="12.75" customHeight="1" thickBot="1" x14ac:dyDescent="0.25">
      <c r="A23" s="170"/>
      <c r="B23" s="2"/>
      <c r="C23" s="156" t="s">
        <v>9</v>
      </c>
      <c r="D23" s="157" t="s">
        <v>10</v>
      </c>
      <c r="E23" s="158"/>
      <c r="F23" s="159"/>
      <c r="G23" s="71"/>
      <c r="H23" s="72"/>
      <c r="I23" s="73"/>
      <c r="J23" s="74">
        <f>SUM(J9:J22)</f>
        <v>2989750</v>
      </c>
      <c r="K23" s="110"/>
    </row>
    <row r="24" spans="1:11" s="3" customFormat="1" ht="12.75" customHeight="1" thickTop="1" x14ac:dyDescent="0.2">
      <c r="A24" s="170"/>
      <c r="B24" s="2"/>
      <c r="C24" s="160"/>
      <c r="D24" s="161"/>
      <c r="E24" s="162"/>
      <c r="F24" s="163"/>
      <c r="G24" s="97"/>
      <c r="H24"/>
      <c r="I24" s="98"/>
      <c r="J24" s="99"/>
      <c r="K24" s="110"/>
    </row>
    <row r="25" spans="1:11" s="3" customFormat="1" ht="12.75" customHeight="1" x14ac:dyDescent="0.2">
      <c r="A25" s="171" t="s">
        <v>50</v>
      </c>
      <c r="B25" s="28"/>
      <c r="C25" s="129" t="s">
        <v>90</v>
      </c>
      <c r="D25" s="130"/>
      <c r="E25" s="130"/>
      <c r="F25" s="130"/>
      <c r="G25" s="101"/>
      <c r="H25" s="2"/>
      <c r="I25" s="53"/>
      <c r="J25" s="66"/>
      <c r="K25" s="110"/>
    </row>
    <row r="26" spans="1:11" s="3" customFormat="1" ht="12.75" customHeight="1" x14ac:dyDescent="0.2">
      <c r="A26" s="142" t="s">
        <v>50</v>
      </c>
      <c r="B26" s="4">
        <v>1</v>
      </c>
      <c r="C26" s="139" t="s">
        <v>107</v>
      </c>
      <c r="F26" s="134"/>
      <c r="G26" s="201">
        <v>567</v>
      </c>
      <c r="H26" s="4" t="s">
        <v>7</v>
      </c>
      <c r="I26" s="104">
        <v>950</v>
      </c>
      <c r="J26" s="66">
        <f t="shared" ref="J26:J30" si="4">G26*(I26)</f>
        <v>538650</v>
      </c>
      <c r="K26" s="110"/>
    </row>
    <row r="27" spans="1:11" s="3" customFormat="1" ht="12.75" customHeight="1" x14ac:dyDescent="0.2">
      <c r="A27" s="142" t="s">
        <v>50</v>
      </c>
      <c r="B27" s="4">
        <v>2</v>
      </c>
      <c r="C27" s="140" t="s">
        <v>72</v>
      </c>
      <c r="F27" s="141"/>
      <c r="G27" s="42">
        <v>1200</v>
      </c>
      <c r="H27" s="4" t="s">
        <v>8</v>
      </c>
      <c r="I27" s="104">
        <v>25</v>
      </c>
      <c r="J27" s="66">
        <f t="shared" si="4"/>
        <v>30000</v>
      </c>
      <c r="K27" s="110"/>
    </row>
    <row r="28" spans="1:11" s="3" customFormat="1" ht="12.75" customHeight="1" x14ac:dyDescent="0.2">
      <c r="A28" s="142" t="s">
        <v>50</v>
      </c>
      <c r="B28" s="4">
        <v>3</v>
      </c>
      <c r="C28" s="140" t="s">
        <v>114</v>
      </c>
      <c r="F28" s="141"/>
      <c r="G28" s="42">
        <v>190</v>
      </c>
      <c r="H28" s="4" t="s">
        <v>7</v>
      </c>
      <c r="I28" s="104">
        <v>1250</v>
      </c>
      <c r="J28" s="66">
        <f t="shared" si="4"/>
        <v>237500</v>
      </c>
      <c r="K28" s="110"/>
    </row>
    <row r="29" spans="1:11" s="3" customFormat="1" ht="12.75" customHeight="1" x14ac:dyDescent="0.2">
      <c r="A29" s="142" t="s">
        <v>50</v>
      </c>
      <c r="B29" s="4">
        <v>4</v>
      </c>
      <c r="C29" s="140" t="s">
        <v>115</v>
      </c>
      <c r="F29" s="141"/>
      <c r="G29" s="42">
        <v>250</v>
      </c>
      <c r="H29" s="4" t="s">
        <v>8</v>
      </c>
      <c r="I29" s="104">
        <v>45</v>
      </c>
      <c r="J29" s="66">
        <f t="shared" si="4"/>
        <v>11250</v>
      </c>
      <c r="K29" s="110"/>
    </row>
    <row r="30" spans="1:11" s="3" customFormat="1" ht="12.75" customHeight="1" x14ac:dyDescent="0.2">
      <c r="A30" s="142" t="s">
        <v>50</v>
      </c>
      <c r="B30" s="4">
        <v>5</v>
      </c>
      <c r="C30" s="140" t="s">
        <v>116</v>
      </c>
      <c r="F30" s="141"/>
      <c r="G30" s="42">
        <v>2</v>
      </c>
      <c r="H30" s="4" t="s">
        <v>15</v>
      </c>
      <c r="I30" s="104">
        <v>5000</v>
      </c>
      <c r="J30" s="66">
        <f t="shared" si="4"/>
        <v>10000</v>
      </c>
      <c r="K30" s="110"/>
    </row>
    <row r="31" spans="1:11" s="3" customFormat="1" ht="12.75" customHeight="1" thickBot="1" x14ac:dyDescent="0.25">
      <c r="A31" s="170"/>
      <c r="B31" s="2"/>
      <c r="C31" s="156" t="s">
        <v>52</v>
      </c>
      <c r="D31" s="157" t="s">
        <v>10</v>
      </c>
      <c r="E31" s="158"/>
      <c r="F31" s="159"/>
      <c r="G31" s="71"/>
      <c r="H31" s="72"/>
      <c r="I31" s="73"/>
      <c r="J31" s="74">
        <f>SUM(J26:J30)</f>
        <v>827400</v>
      </c>
      <c r="K31" s="110"/>
    </row>
    <row r="32" spans="1:11" s="3" customFormat="1" ht="12.75" customHeight="1" thickTop="1" x14ac:dyDescent="0.2">
      <c r="A32" s="171"/>
      <c r="B32" s="28"/>
      <c r="C32" s="129"/>
      <c r="D32" s="130"/>
      <c r="E32" s="130"/>
      <c r="F32" s="130"/>
      <c r="G32" s="101"/>
      <c r="H32" s="2"/>
      <c r="I32" s="53"/>
      <c r="J32" s="66"/>
      <c r="K32" s="110"/>
    </row>
    <row r="33" spans="1:11" s="3" customFormat="1" ht="12.75" customHeight="1" x14ac:dyDescent="0.2">
      <c r="A33" s="181" t="s">
        <v>12</v>
      </c>
      <c r="B33" s="28"/>
      <c r="C33" s="152" t="s">
        <v>59</v>
      </c>
      <c r="D33" s="130"/>
      <c r="E33" s="130"/>
      <c r="F33" s="130"/>
      <c r="G33" s="100"/>
      <c r="H33" s="2"/>
      <c r="I33" s="53"/>
      <c r="J33" s="30"/>
      <c r="K33" s="110"/>
    </row>
    <row r="34" spans="1:11" s="3" customFormat="1" ht="12.75" customHeight="1" x14ac:dyDescent="0.2">
      <c r="A34" s="142" t="s">
        <v>12</v>
      </c>
      <c r="B34" s="4">
        <v>1</v>
      </c>
      <c r="C34" s="146" t="s">
        <v>68</v>
      </c>
      <c r="D34" s="134"/>
      <c r="E34" s="134"/>
      <c r="F34" s="153"/>
      <c r="G34" s="100">
        <v>1</v>
      </c>
      <c r="H34" s="4" t="s">
        <v>15</v>
      </c>
      <c r="I34" s="104">
        <v>15000</v>
      </c>
      <c r="J34" s="66">
        <f t="shared" ref="J34:J39" si="5">G34*(I34)</f>
        <v>15000</v>
      </c>
      <c r="K34" s="110"/>
    </row>
    <row r="35" spans="1:11" s="3" customFormat="1" ht="12.75" customHeight="1" x14ac:dyDescent="0.2">
      <c r="A35" s="142" t="s">
        <v>12</v>
      </c>
      <c r="B35" s="4">
        <v>2</v>
      </c>
      <c r="C35" s="146" t="s">
        <v>82</v>
      </c>
      <c r="D35" s="134"/>
      <c r="E35" s="134"/>
      <c r="F35" s="134"/>
      <c r="G35" s="100">
        <v>6</v>
      </c>
      <c r="H35" s="4" t="s">
        <v>15</v>
      </c>
      <c r="I35" s="104">
        <v>9000</v>
      </c>
      <c r="J35" s="66">
        <f t="shared" si="5"/>
        <v>54000</v>
      </c>
      <c r="K35" s="110"/>
    </row>
    <row r="36" spans="1:11" s="3" customFormat="1" ht="12.75" customHeight="1" x14ac:dyDescent="0.2">
      <c r="A36" s="142" t="s">
        <v>12</v>
      </c>
      <c r="B36" s="4">
        <v>3</v>
      </c>
      <c r="C36" s="146" t="s">
        <v>108</v>
      </c>
      <c r="D36" s="134"/>
      <c r="E36" s="134"/>
      <c r="F36" s="134"/>
      <c r="G36" s="100">
        <v>15</v>
      </c>
      <c r="H36" s="4" t="s">
        <v>15</v>
      </c>
      <c r="I36" s="104">
        <v>2500</v>
      </c>
      <c r="J36" s="66">
        <f t="shared" si="5"/>
        <v>37500</v>
      </c>
      <c r="K36" s="110"/>
    </row>
    <row r="37" spans="1:11" x14ac:dyDescent="0.2">
      <c r="A37" s="142" t="s">
        <v>12</v>
      </c>
      <c r="B37" s="4">
        <v>4</v>
      </c>
      <c r="C37" s="146" t="s">
        <v>117</v>
      </c>
      <c r="G37" s="94">
        <v>6</v>
      </c>
      <c r="H37" s="118" t="s">
        <v>15</v>
      </c>
      <c r="I37" s="105">
        <v>1200</v>
      </c>
      <c r="J37" s="66">
        <f t="shared" si="5"/>
        <v>7200</v>
      </c>
    </row>
    <row r="38" spans="1:11" s="3" customFormat="1" ht="12.75" customHeight="1" x14ac:dyDescent="0.2">
      <c r="A38" s="142" t="s">
        <v>12</v>
      </c>
      <c r="B38" s="4">
        <v>5</v>
      </c>
      <c r="C38" s="146" t="s">
        <v>103</v>
      </c>
      <c r="D38" s="134"/>
      <c r="E38" s="134"/>
      <c r="F38" s="134"/>
      <c r="G38" s="100">
        <v>30</v>
      </c>
      <c r="H38" s="4" t="s">
        <v>15</v>
      </c>
      <c r="I38" s="104">
        <v>100</v>
      </c>
      <c r="J38" s="66">
        <f t="shared" si="5"/>
        <v>3000</v>
      </c>
      <c r="K38" s="110"/>
    </row>
    <row r="39" spans="1:11" s="3" customFormat="1" ht="12.75" customHeight="1" x14ac:dyDescent="0.2">
      <c r="A39" s="142" t="s">
        <v>12</v>
      </c>
      <c r="B39" s="4">
        <v>6</v>
      </c>
      <c r="C39" s="146" t="s">
        <v>67</v>
      </c>
      <c r="D39" s="134"/>
      <c r="E39" s="134"/>
      <c r="F39" s="134"/>
      <c r="G39" s="100">
        <v>5</v>
      </c>
      <c r="H39" s="4" t="s">
        <v>15</v>
      </c>
      <c r="I39" s="104">
        <v>350</v>
      </c>
      <c r="J39" s="66">
        <f t="shared" si="5"/>
        <v>1750</v>
      </c>
      <c r="K39" s="110"/>
    </row>
    <row r="40" spans="1:11" s="3" customFormat="1" ht="12.75" customHeight="1" thickBot="1" x14ac:dyDescent="0.25">
      <c r="A40" s="12"/>
      <c r="B40" s="2"/>
      <c r="C40" s="156" t="s">
        <v>16</v>
      </c>
      <c r="D40" s="157" t="s">
        <v>10</v>
      </c>
      <c r="E40" s="158"/>
      <c r="F40" s="159"/>
      <c r="G40" s="71"/>
      <c r="H40" s="72"/>
      <c r="I40" s="73"/>
      <c r="J40" s="74">
        <f>SUM(J34:J39)</f>
        <v>118450</v>
      </c>
      <c r="K40" s="110"/>
    </row>
    <row r="41" spans="1:11" s="3" customFormat="1" ht="12.75" customHeight="1" thickTop="1" x14ac:dyDescent="0.2">
      <c r="A41" s="29"/>
      <c r="B41" s="2"/>
      <c r="C41" s="160"/>
      <c r="D41" s="161"/>
      <c r="E41" s="162"/>
      <c r="F41" s="163"/>
      <c r="G41" s="97"/>
      <c r="H41"/>
      <c r="I41" s="98"/>
      <c r="J41" s="99"/>
      <c r="K41" s="110"/>
    </row>
    <row r="42" spans="1:11" s="3" customFormat="1" ht="12.75" customHeight="1" x14ac:dyDescent="0.2">
      <c r="A42" s="181" t="s">
        <v>17</v>
      </c>
      <c r="B42" s="182"/>
      <c r="C42" s="129" t="s">
        <v>83</v>
      </c>
      <c r="D42" s="130"/>
      <c r="E42" s="130"/>
      <c r="F42" s="130"/>
      <c r="G42" s="101"/>
      <c r="H42" s="2"/>
      <c r="I42" s="48"/>
      <c r="J42" s="66"/>
      <c r="K42" s="110"/>
    </row>
    <row r="43" spans="1:11" s="3" customFormat="1" ht="12.75" customHeight="1" x14ac:dyDescent="0.2">
      <c r="A43" s="165" t="s">
        <v>17</v>
      </c>
      <c r="B43" s="4">
        <v>1</v>
      </c>
      <c r="C43" s="140" t="s">
        <v>87</v>
      </c>
      <c r="D43" s="134"/>
      <c r="E43" s="134"/>
      <c r="F43" s="134"/>
      <c r="G43" s="42">
        <v>8</v>
      </c>
      <c r="H43" s="4" t="s">
        <v>86</v>
      </c>
      <c r="I43" s="103">
        <v>1900</v>
      </c>
      <c r="J43" s="66">
        <f t="shared" ref="J43:J54" si="6">G43*(I43)</f>
        <v>15200</v>
      </c>
      <c r="K43" s="110"/>
    </row>
    <row r="44" spans="1:11" s="3" customFormat="1" ht="12.75" customHeight="1" x14ac:dyDescent="0.2">
      <c r="A44" s="165" t="s">
        <v>17</v>
      </c>
      <c r="B44" s="4">
        <v>2</v>
      </c>
      <c r="C44" s="140" t="s">
        <v>84</v>
      </c>
      <c r="D44" s="134"/>
      <c r="E44" s="134"/>
      <c r="F44" s="134"/>
      <c r="G44" s="42">
        <v>6</v>
      </c>
      <c r="H44" s="4" t="s">
        <v>15</v>
      </c>
      <c r="I44" s="103">
        <v>4550</v>
      </c>
      <c r="J44" s="66">
        <f t="shared" si="6"/>
        <v>27300</v>
      </c>
      <c r="K44" s="110"/>
    </row>
    <row r="45" spans="1:11" s="3" customFormat="1" ht="12.75" customHeight="1" x14ac:dyDescent="0.2">
      <c r="A45" s="165" t="s">
        <v>17</v>
      </c>
      <c r="B45" s="4">
        <v>3</v>
      </c>
      <c r="C45" s="140" t="s">
        <v>118</v>
      </c>
      <c r="D45" s="134"/>
      <c r="E45" s="134"/>
      <c r="F45" s="134"/>
      <c r="G45" s="42">
        <v>38.5</v>
      </c>
      <c r="H45" s="4" t="s">
        <v>7</v>
      </c>
      <c r="I45" s="103">
        <v>4150</v>
      </c>
      <c r="J45" s="66">
        <f t="shared" si="6"/>
        <v>159775</v>
      </c>
      <c r="K45" s="110"/>
    </row>
    <row r="46" spans="1:11" s="3" customFormat="1" ht="12.75" customHeight="1" x14ac:dyDescent="0.2">
      <c r="A46" s="165" t="s">
        <v>17</v>
      </c>
      <c r="B46" s="4">
        <v>4</v>
      </c>
      <c r="C46" s="140" t="s">
        <v>119</v>
      </c>
      <c r="D46" s="134"/>
      <c r="E46" s="134"/>
      <c r="F46" s="134"/>
      <c r="G46" s="42">
        <v>6</v>
      </c>
      <c r="H46" s="4" t="s">
        <v>15</v>
      </c>
      <c r="I46" s="103">
        <v>1650</v>
      </c>
      <c r="J46" s="66">
        <f t="shared" si="6"/>
        <v>9900</v>
      </c>
      <c r="K46" s="110"/>
    </row>
    <row r="47" spans="1:11" s="3" customFormat="1" ht="12.75" customHeight="1" x14ac:dyDescent="0.2">
      <c r="A47" s="165" t="s">
        <v>17</v>
      </c>
      <c r="B47" s="4">
        <v>5</v>
      </c>
      <c r="C47" s="140" t="s">
        <v>120</v>
      </c>
      <c r="D47" s="134"/>
      <c r="E47" s="134"/>
      <c r="F47" s="134"/>
      <c r="G47" s="42">
        <v>27</v>
      </c>
      <c r="H47" s="4" t="s">
        <v>15</v>
      </c>
      <c r="I47" s="103">
        <v>1650</v>
      </c>
      <c r="J47" s="66">
        <f t="shared" ref="J47:J49" si="7">G47*(I47)</f>
        <v>44550</v>
      </c>
      <c r="K47" s="110"/>
    </row>
    <row r="48" spans="1:11" s="3" customFormat="1" ht="12.75" customHeight="1" x14ac:dyDescent="0.2">
      <c r="A48" s="165" t="s">
        <v>17</v>
      </c>
      <c r="B48" s="4">
        <v>6</v>
      </c>
      <c r="C48" s="140" t="s">
        <v>121</v>
      </c>
      <c r="D48" s="134"/>
      <c r="E48" s="134"/>
      <c r="F48" s="134"/>
      <c r="G48" s="42">
        <v>16</v>
      </c>
      <c r="H48" s="4" t="s">
        <v>15</v>
      </c>
      <c r="I48" s="103">
        <v>830</v>
      </c>
      <c r="J48" s="66">
        <f t="shared" si="7"/>
        <v>13280</v>
      </c>
      <c r="K48" s="110"/>
    </row>
    <row r="49" spans="1:11" s="3" customFormat="1" ht="12.75" customHeight="1" x14ac:dyDescent="0.2">
      <c r="A49" s="165" t="s">
        <v>17</v>
      </c>
      <c r="B49" s="4">
        <v>7</v>
      </c>
      <c r="C49" s="140" t="s">
        <v>122</v>
      </c>
      <c r="D49" s="134"/>
      <c r="E49" s="134"/>
      <c r="F49" s="134"/>
      <c r="G49" s="42">
        <v>16</v>
      </c>
      <c r="H49" s="4" t="s">
        <v>15</v>
      </c>
      <c r="I49" s="103">
        <v>1650</v>
      </c>
      <c r="J49" s="66">
        <f t="shared" si="7"/>
        <v>26400</v>
      </c>
      <c r="K49" s="110"/>
    </row>
    <row r="50" spans="1:11" s="3" customFormat="1" ht="12.75" customHeight="1" x14ac:dyDescent="0.2">
      <c r="A50" s="165" t="s">
        <v>17</v>
      </c>
      <c r="B50" s="4">
        <v>8</v>
      </c>
      <c r="C50" s="140" t="s">
        <v>124</v>
      </c>
      <c r="D50" s="134"/>
      <c r="E50" s="134"/>
      <c r="F50" s="134"/>
      <c r="G50" s="42">
        <v>3</v>
      </c>
      <c r="H50" s="4" t="s">
        <v>15</v>
      </c>
      <c r="I50" s="103">
        <v>4750</v>
      </c>
      <c r="J50" s="66">
        <f t="shared" ref="J50:J51" si="8">G50*(I50)</f>
        <v>14250</v>
      </c>
      <c r="K50" s="110"/>
    </row>
    <row r="51" spans="1:11" s="3" customFormat="1" ht="12.75" customHeight="1" x14ac:dyDescent="0.2">
      <c r="A51" s="165" t="s">
        <v>17</v>
      </c>
      <c r="B51" s="4">
        <v>9</v>
      </c>
      <c r="C51" s="140" t="s">
        <v>126</v>
      </c>
      <c r="D51" s="134"/>
      <c r="E51" s="134"/>
      <c r="F51" s="134"/>
      <c r="G51" s="42">
        <v>2</v>
      </c>
      <c r="H51" s="4" t="s">
        <v>15</v>
      </c>
      <c r="I51" s="103">
        <v>45000</v>
      </c>
      <c r="J51" s="66">
        <f t="shared" si="8"/>
        <v>90000</v>
      </c>
      <c r="K51" s="110"/>
    </row>
    <row r="52" spans="1:11" s="3" customFormat="1" ht="12.75" customHeight="1" x14ac:dyDescent="0.2">
      <c r="A52" s="165" t="s">
        <v>17</v>
      </c>
      <c r="B52" s="4">
        <v>10</v>
      </c>
      <c r="C52" s="140" t="s">
        <v>125</v>
      </c>
      <c r="D52" s="134"/>
      <c r="E52" s="134"/>
      <c r="F52" s="134"/>
      <c r="G52" s="42">
        <v>7</v>
      </c>
      <c r="H52" s="4" t="s">
        <v>15</v>
      </c>
      <c r="I52" s="103">
        <v>2780</v>
      </c>
      <c r="J52" s="66">
        <f t="shared" si="6"/>
        <v>19460</v>
      </c>
      <c r="K52" s="110"/>
    </row>
    <row r="53" spans="1:11" s="3" customFormat="1" ht="12.75" customHeight="1" x14ac:dyDescent="0.2">
      <c r="A53" s="165" t="s">
        <v>17</v>
      </c>
      <c r="B53" s="4">
        <v>11</v>
      </c>
      <c r="C53" s="164" t="s">
        <v>88</v>
      </c>
      <c r="D53" s="141"/>
      <c r="E53" s="141"/>
      <c r="F53" s="141"/>
      <c r="G53" s="100">
        <v>300</v>
      </c>
      <c r="H53" s="4" t="s">
        <v>8</v>
      </c>
      <c r="I53" s="105">
        <v>35</v>
      </c>
      <c r="J53" s="66">
        <f t="shared" si="6"/>
        <v>10500</v>
      </c>
      <c r="K53" s="110"/>
    </row>
    <row r="54" spans="1:11" s="3" customFormat="1" ht="12.75" customHeight="1" x14ac:dyDescent="0.2">
      <c r="A54" s="165" t="s">
        <v>17</v>
      </c>
      <c r="B54" s="4">
        <v>12</v>
      </c>
      <c r="C54" s="164" t="s">
        <v>130</v>
      </c>
      <c r="D54" s="141"/>
      <c r="E54" s="141"/>
      <c r="F54" s="141"/>
      <c r="G54" s="100">
        <v>2</v>
      </c>
      <c r="H54" s="4" t="s">
        <v>15</v>
      </c>
      <c r="I54" s="105">
        <v>13000</v>
      </c>
      <c r="J54" s="66">
        <f t="shared" si="6"/>
        <v>26000</v>
      </c>
      <c r="K54" s="110"/>
    </row>
    <row r="55" spans="1:11" s="3" customFormat="1" ht="12.75" customHeight="1" x14ac:dyDescent="0.2">
      <c r="A55" s="165" t="s">
        <v>17</v>
      </c>
      <c r="B55" s="4">
        <v>13</v>
      </c>
      <c r="C55" s="154" t="s">
        <v>89</v>
      </c>
      <c r="D55" s="155"/>
      <c r="E55" s="155"/>
      <c r="F55" s="155"/>
      <c r="G55" s="100">
        <v>2</v>
      </c>
      <c r="H55" s="1" t="s">
        <v>15</v>
      </c>
      <c r="I55" s="105">
        <v>45000</v>
      </c>
      <c r="J55" s="66">
        <f>G55*(I55)</f>
        <v>90000</v>
      </c>
      <c r="K55" s="110"/>
    </row>
    <row r="56" spans="1:11" s="3" customFormat="1" ht="12.75" customHeight="1" x14ac:dyDescent="0.2">
      <c r="A56" s="165" t="s">
        <v>17</v>
      </c>
      <c r="B56" s="4">
        <v>14</v>
      </c>
      <c r="C56" s="149" t="s">
        <v>85</v>
      </c>
      <c r="D56" s="141"/>
      <c r="E56" s="141"/>
      <c r="F56" s="141"/>
      <c r="G56" s="100">
        <v>56</v>
      </c>
      <c r="H56" s="4" t="s">
        <v>15</v>
      </c>
      <c r="I56" s="105">
        <v>600</v>
      </c>
      <c r="J56" s="66">
        <f t="shared" ref="J56" si="9">G56*(I56)</f>
        <v>33600</v>
      </c>
      <c r="K56" s="110"/>
    </row>
    <row r="57" spans="1:11" s="3" customFormat="1" ht="12.75" customHeight="1" thickBot="1" x14ac:dyDescent="0.25">
      <c r="A57" s="29"/>
      <c r="B57" s="2"/>
      <c r="C57" s="156" t="s">
        <v>33</v>
      </c>
      <c r="D57" s="157" t="s">
        <v>10</v>
      </c>
      <c r="E57" s="158"/>
      <c r="F57" s="159"/>
      <c r="G57" s="71"/>
      <c r="H57" s="72"/>
      <c r="I57" s="73"/>
      <c r="J57" s="74">
        <f>SUM(J43:J56)</f>
        <v>580215</v>
      </c>
      <c r="K57" s="110"/>
    </row>
    <row r="58" spans="1:11" s="3" customFormat="1" ht="12.75" customHeight="1" thickTop="1" x14ac:dyDescent="0.2">
      <c r="A58" s="29"/>
      <c r="B58" s="2"/>
      <c r="C58" s="160"/>
      <c r="D58" s="161"/>
      <c r="E58" s="162"/>
      <c r="F58" s="163"/>
      <c r="G58" s="97"/>
      <c r="H58"/>
      <c r="I58" s="98"/>
      <c r="J58" s="99"/>
      <c r="K58" s="110"/>
    </row>
    <row r="59" spans="1:11" s="3" customFormat="1" ht="12.75" customHeight="1" x14ac:dyDescent="0.2">
      <c r="A59" s="181" t="s">
        <v>19</v>
      </c>
      <c r="B59" s="182"/>
      <c r="C59" s="129" t="s">
        <v>38</v>
      </c>
      <c r="D59" s="130"/>
      <c r="E59" s="130"/>
      <c r="F59" s="130"/>
      <c r="G59" s="101"/>
      <c r="H59" s="2"/>
      <c r="I59" s="48"/>
      <c r="J59" s="66"/>
      <c r="K59" s="110"/>
    </row>
    <row r="60" spans="1:11" s="3" customFormat="1" ht="12.75" customHeight="1" x14ac:dyDescent="0.2">
      <c r="A60" s="165" t="s">
        <v>19</v>
      </c>
      <c r="B60" s="4">
        <v>1</v>
      </c>
      <c r="C60" s="140" t="s">
        <v>60</v>
      </c>
      <c r="D60" s="134"/>
      <c r="E60" s="134"/>
      <c r="F60" s="134"/>
      <c r="G60" s="42">
        <v>310</v>
      </c>
      <c r="H60" s="4" t="s">
        <v>11</v>
      </c>
      <c r="I60" s="103">
        <v>2050</v>
      </c>
      <c r="J60" s="66">
        <f t="shared" ref="J60:J74" si="10">G60*(I60)</f>
        <v>635500</v>
      </c>
      <c r="K60" s="110"/>
    </row>
    <row r="61" spans="1:11" s="3" customFormat="1" ht="12.75" customHeight="1" x14ac:dyDescent="0.2">
      <c r="A61" s="165" t="s">
        <v>19</v>
      </c>
      <c r="B61" s="4">
        <v>2</v>
      </c>
      <c r="C61" s="140" t="s">
        <v>61</v>
      </c>
      <c r="D61" s="134"/>
      <c r="E61" s="134"/>
      <c r="F61" s="134"/>
      <c r="G61" s="42">
        <v>55</v>
      </c>
      <c r="H61" s="4" t="s">
        <v>11</v>
      </c>
      <c r="I61" s="103">
        <v>2150</v>
      </c>
      <c r="J61" s="66">
        <f t="shared" si="10"/>
        <v>118250</v>
      </c>
      <c r="K61" s="110"/>
    </row>
    <row r="62" spans="1:11" s="3" customFormat="1" ht="12.75" customHeight="1" x14ac:dyDescent="0.2">
      <c r="A62" s="165" t="s">
        <v>19</v>
      </c>
      <c r="B62" s="4">
        <v>3</v>
      </c>
      <c r="C62" s="140" t="s">
        <v>62</v>
      </c>
      <c r="D62" s="134"/>
      <c r="E62" s="134"/>
      <c r="F62" s="134"/>
      <c r="G62" s="42">
        <v>26</v>
      </c>
      <c r="H62" s="4" t="s">
        <v>11</v>
      </c>
      <c r="I62" s="103">
        <v>2860</v>
      </c>
      <c r="J62" s="66">
        <f t="shared" si="10"/>
        <v>74360</v>
      </c>
      <c r="K62" s="110"/>
    </row>
    <row r="63" spans="1:11" s="3" customFormat="1" ht="12.75" customHeight="1" x14ac:dyDescent="0.2">
      <c r="A63" s="165" t="s">
        <v>19</v>
      </c>
      <c r="B63" s="4">
        <v>4</v>
      </c>
      <c r="C63" s="140" t="s">
        <v>98</v>
      </c>
      <c r="D63" s="134"/>
      <c r="E63" s="134"/>
      <c r="F63" s="134"/>
      <c r="G63" s="42">
        <v>24</v>
      </c>
      <c r="H63" s="4" t="s">
        <v>11</v>
      </c>
      <c r="I63" s="103">
        <v>7500</v>
      </c>
      <c r="J63" s="66">
        <f t="shared" si="10"/>
        <v>180000</v>
      </c>
    </row>
    <row r="64" spans="1:11" s="3" customFormat="1" ht="12.75" customHeight="1" x14ac:dyDescent="0.2">
      <c r="A64" s="165" t="s">
        <v>19</v>
      </c>
      <c r="B64" s="4">
        <v>5</v>
      </c>
      <c r="C64" s="140" t="s">
        <v>128</v>
      </c>
      <c r="D64" s="134"/>
      <c r="E64" s="134"/>
      <c r="F64" s="134"/>
      <c r="G64" s="42">
        <v>5</v>
      </c>
      <c r="H64" s="4" t="s">
        <v>11</v>
      </c>
      <c r="I64" s="103">
        <v>8600</v>
      </c>
      <c r="J64" s="66">
        <f t="shared" ref="J64" si="11">G64*(I64)</f>
        <v>43000</v>
      </c>
    </row>
    <row r="65" spans="1:11" s="3" customFormat="1" ht="12.75" customHeight="1" x14ac:dyDescent="0.2">
      <c r="A65" s="165" t="s">
        <v>19</v>
      </c>
      <c r="B65" s="4">
        <v>6</v>
      </c>
      <c r="C65" s="140" t="s">
        <v>104</v>
      </c>
      <c r="D65" s="134"/>
      <c r="E65" s="134"/>
      <c r="F65" s="134"/>
      <c r="G65" s="42">
        <v>3</v>
      </c>
      <c r="H65" s="4" t="s">
        <v>11</v>
      </c>
      <c r="I65" s="103">
        <v>9500</v>
      </c>
      <c r="J65" s="66">
        <f t="shared" si="10"/>
        <v>28500</v>
      </c>
      <c r="K65" s="110"/>
    </row>
    <row r="66" spans="1:11" s="3" customFormat="1" ht="12.75" customHeight="1" x14ac:dyDescent="0.2">
      <c r="A66" s="165" t="s">
        <v>19</v>
      </c>
      <c r="B66" s="4">
        <v>7</v>
      </c>
      <c r="C66" s="164" t="s">
        <v>63</v>
      </c>
      <c r="D66" s="141"/>
      <c r="E66" s="141"/>
      <c r="F66" s="141"/>
      <c r="G66" s="100">
        <v>4</v>
      </c>
      <c r="H66" s="4" t="s">
        <v>11</v>
      </c>
      <c r="I66" s="105">
        <v>27500</v>
      </c>
      <c r="J66" s="66">
        <f t="shared" si="10"/>
        <v>110000</v>
      </c>
      <c r="K66" s="110"/>
    </row>
    <row r="67" spans="1:11" s="3" customFormat="1" ht="12.75" customHeight="1" x14ac:dyDescent="0.2">
      <c r="A67" s="165" t="s">
        <v>19</v>
      </c>
      <c r="B67" s="4">
        <v>8</v>
      </c>
      <c r="C67" s="140" t="s">
        <v>64</v>
      </c>
      <c r="D67" s="134"/>
      <c r="E67" s="134"/>
      <c r="F67" s="134"/>
      <c r="G67" s="100">
        <v>20</v>
      </c>
      <c r="H67" s="1" t="s">
        <v>15</v>
      </c>
      <c r="I67" s="105">
        <v>3900</v>
      </c>
      <c r="J67" s="66">
        <f>G67*(I67)</f>
        <v>78000</v>
      </c>
      <c r="K67" s="110"/>
    </row>
    <row r="68" spans="1:11" s="3" customFormat="1" ht="12.75" customHeight="1" x14ac:dyDescent="0.2">
      <c r="A68" s="165" t="s">
        <v>19</v>
      </c>
      <c r="B68" s="4">
        <v>9</v>
      </c>
      <c r="C68" s="140" t="s">
        <v>105</v>
      </c>
      <c r="D68" s="134"/>
      <c r="E68" s="134"/>
      <c r="F68" s="134"/>
      <c r="G68" s="100">
        <v>15</v>
      </c>
      <c r="H68" s="1" t="s">
        <v>15</v>
      </c>
      <c r="I68" s="105">
        <v>2800</v>
      </c>
      <c r="J68" s="66">
        <f>G68*(I68)</f>
        <v>42000</v>
      </c>
      <c r="K68" s="110"/>
    </row>
    <row r="69" spans="1:11" s="3" customFormat="1" ht="12.75" customHeight="1" x14ac:dyDescent="0.2">
      <c r="A69" s="165" t="s">
        <v>19</v>
      </c>
      <c r="B69" s="4">
        <v>10</v>
      </c>
      <c r="C69" s="140" t="s">
        <v>123</v>
      </c>
      <c r="D69" s="134"/>
      <c r="E69" s="134"/>
      <c r="F69" s="134"/>
      <c r="G69" s="100">
        <v>1</v>
      </c>
      <c r="H69" s="1" t="s">
        <v>15</v>
      </c>
      <c r="I69" s="105">
        <v>850</v>
      </c>
      <c r="J69" s="66">
        <f>G69*(I69)</f>
        <v>850</v>
      </c>
      <c r="K69" s="110"/>
    </row>
    <row r="70" spans="1:11" s="3" customFormat="1" ht="12.75" customHeight="1" x14ac:dyDescent="0.2">
      <c r="A70" s="165" t="s">
        <v>19</v>
      </c>
      <c r="B70" s="4">
        <v>11</v>
      </c>
      <c r="C70" s="140" t="s">
        <v>41</v>
      </c>
      <c r="D70" s="134"/>
      <c r="E70" s="134"/>
      <c r="F70" s="134"/>
      <c r="G70" s="42">
        <v>30</v>
      </c>
      <c r="H70" s="4" t="s">
        <v>11</v>
      </c>
      <c r="I70" s="103">
        <v>1150</v>
      </c>
      <c r="J70" s="66">
        <f t="shared" si="10"/>
        <v>34500</v>
      </c>
      <c r="K70" s="110"/>
    </row>
    <row r="71" spans="1:11" s="3" customFormat="1" ht="12.75" customHeight="1" x14ac:dyDescent="0.2">
      <c r="A71" s="165" t="s">
        <v>19</v>
      </c>
      <c r="B71" s="4">
        <v>12</v>
      </c>
      <c r="C71" s="140" t="s">
        <v>106</v>
      </c>
      <c r="D71" s="134"/>
      <c r="E71" s="134"/>
      <c r="F71" s="134"/>
      <c r="G71" s="42">
        <v>5</v>
      </c>
      <c r="H71" s="4" t="s">
        <v>11</v>
      </c>
      <c r="I71" s="103">
        <v>1600</v>
      </c>
      <c r="J71" s="66">
        <f t="shared" si="10"/>
        <v>8000</v>
      </c>
      <c r="K71" s="110"/>
    </row>
    <row r="72" spans="1:11" s="3" customFormat="1" ht="12.75" customHeight="1" x14ac:dyDescent="0.2">
      <c r="A72" s="165" t="s">
        <v>19</v>
      </c>
      <c r="B72" s="4">
        <v>13</v>
      </c>
      <c r="C72" s="149" t="s">
        <v>92</v>
      </c>
      <c r="D72" s="141"/>
      <c r="E72" s="141"/>
      <c r="F72" s="141"/>
      <c r="G72" s="100">
        <v>58</v>
      </c>
      <c r="H72" s="4" t="s">
        <v>11</v>
      </c>
      <c r="I72" s="105">
        <v>11700</v>
      </c>
      <c r="J72" s="66">
        <f t="shared" si="10"/>
        <v>678600</v>
      </c>
      <c r="K72" s="110"/>
    </row>
    <row r="73" spans="1:11" s="3" customFormat="1" ht="12.75" customHeight="1" x14ac:dyDescent="0.2">
      <c r="A73" s="165" t="s">
        <v>19</v>
      </c>
      <c r="B73" s="4">
        <v>14</v>
      </c>
      <c r="C73" s="149" t="s">
        <v>129</v>
      </c>
      <c r="D73" s="141"/>
      <c r="E73" s="141"/>
      <c r="F73" s="141"/>
      <c r="G73" s="100">
        <v>58</v>
      </c>
      <c r="H73" s="4" t="s">
        <v>11</v>
      </c>
      <c r="I73" s="105">
        <v>7800</v>
      </c>
      <c r="J73" s="66">
        <f t="shared" si="10"/>
        <v>452400</v>
      </c>
      <c r="K73" s="110"/>
    </row>
    <row r="74" spans="1:11" s="3" customFormat="1" ht="12.75" customHeight="1" x14ac:dyDescent="0.2">
      <c r="A74" s="165" t="s">
        <v>19</v>
      </c>
      <c r="B74" s="4">
        <v>15</v>
      </c>
      <c r="C74" s="149" t="s">
        <v>66</v>
      </c>
      <c r="D74" s="134"/>
      <c r="E74" s="134"/>
      <c r="F74" s="134"/>
      <c r="G74" s="42">
        <v>2</v>
      </c>
      <c r="H74" s="4" t="s">
        <v>11</v>
      </c>
      <c r="I74" s="103">
        <v>1900</v>
      </c>
      <c r="J74" s="66">
        <f t="shared" si="10"/>
        <v>3800</v>
      </c>
      <c r="K74" s="110"/>
    </row>
    <row r="75" spans="1:11" s="3" customFormat="1" ht="12.75" customHeight="1" thickBot="1" x14ac:dyDescent="0.25">
      <c r="A75" s="29"/>
      <c r="B75" s="2"/>
      <c r="C75" s="156" t="s">
        <v>20</v>
      </c>
      <c r="D75" s="157" t="s">
        <v>10</v>
      </c>
      <c r="E75" s="158"/>
      <c r="F75" s="159"/>
      <c r="G75" s="71"/>
      <c r="H75" s="72"/>
      <c r="I75" s="73"/>
      <c r="J75" s="74">
        <f>SUM(J60:J74)</f>
        <v>2487760</v>
      </c>
      <c r="K75" s="110"/>
    </row>
    <row r="76" spans="1:11" s="3" customFormat="1" ht="12.75" customHeight="1" thickTop="1" x14ac:dyDescent="0.2">
      <c r="A76" s="29"/>
      <c r="B76" s="2"/>
      <c r="C76" s="160"/>
      <c r="D76" s="161"/>
      <c r="E76" s="162"/>
      <c r="F76" s="163"/>
      <c r="G76" s="97"/>
      <c r="H76"/>
      <c r="I76" s="98"/>
      <c r="J76" s="99"/>
      <c r="K76" s="110"/>
    </row>
    <row r="77" spans="1:11" s="3" customFormat="1" ht="12.75" customHeight="1" x14ac:dyDescent="0.2">
      <c r="A77" s="181" t="s">
        <v>21</v>
      </c>
      <c r="B77" s="28"/>
      <c r="C77" s="152" t="s">
        <v>95</v>
      </c>
      <c r="D77" s="130"/>
      <c r="E77" s="130"/>
      <c r="F77" s="130"/>
      <c r="G77" s="101"/>
      <c r="H77" s="2"/>
      <c r="I77" s="53"/>
      <c r="J77" s="66"/>
      <c r="K77" s="110"/>
    </row>
    <row r="78" spans="1:11" s="3" customFormat="1" ht="12.75" customHeight="1" x14ac:dyDescent="0.2">
      <c r="A78" s="142" t="s">
        <v>21</v>
      </c>
      <c r="B78" s="1">
        <v>1</v>
      </c>
      <c r="C78" s="164" t="s">
        <v>13</v>
      </c>
      <c r="D78" s="141"/>
      <c r="E78" s="141"/>
      <c r="F78" s="141"/>
      <c r="G78" s="199">
        <v>201</v>
      </c>
      <c r="H78" s="1" t="s">
        <v>15</v>
      </c>
      <c r="I78" s="105">
        <v>400</v>
      </c>
      <c r="J78" s="66">
        <f t="shared" ref="J78:J81" si="12">G78*(I78)</f>
        <v>80400</v>
      </c>
      <c r="K78" s="110">
        <v>201</v>
      </c>
    </row>
    <row r="79" spans="1:11" ht="12.75" customHeight="1" x14ac:dyDescent="0.2">
      <c r="A79" s="142" t="s">
        <v>21</v>
      </c>
      <c r="B79" s="1">
        <v>2</v>
      </c>
      <c r="C79" s="149" t="s">
        <v>14</v>
      </c>
      <c r="D79" s="141"/>
      <c r="E79" s="141"/>
      <c r="F79" s="141"/>
      <c r="G79" s="199">
        <v>201</v>
      </c>
      <c r="H79" s="1" t="s">
        <v>15</v>
      </c>
      <c r="I79" s="105">
        <v>800</v>
      </c>
      <c r="J79" s="66">
        <f t="shared" si="12"/>
        <v>160800</v>
      </c>
      <c r="K79" s="108"/>
    </row>
    <row r="80" spans="1:11" s="8" customFormat="1" ht="12.75" customHeight="1" x14ac:dyDescent="0.2">
      <c r="A80" s="142" t="s">
        <v>21</v>
      </c>
      <c r="B80" s="1">
        <v>3</v>
      </c>
      <c r="C80" s="164" t="s">
        <v>109</v>
      </c>
      <c r="D80" s="141"/>
      <c r="E80" s="141"/>
      <c r="F80" s="141"/>
      <c r="G80" s="199">
        <v>201</v>
      </c>
      <c r="H80" s="1" t="s">
        <v>15</v>
      </c>
      <c r="I80" s="137">
        <v>3900</v>
      </c>
      <c r="J80" s="66">
        <f t="shared" si="12"/>
        <v>783900</v>
      </c>
      <c r="K80" s="109"/>
    </row>
    <row r="81" spans="1:11" s="8" customFormat="1" ht="12.75" customHeight="1" x14ac:dyDescent="0.2">
      <c r="A81" s="185" t="s">
        <v>21</v>
      </c>
      <c r="B81" s="115">
        <v>4</v>
      </c>
      <c r="C81" s="166" t="s">
        <v>96</v>
      </c>
      <c r="D81" s="167"/>
      <c r="E81" s="167"/>
      <c r="F81" s="167"/>
      <c r="G81" s="114">
        <v>1</v>
      </c>
      <c r="H81" s="115" t="s">
        <v>74</v>
      </c>
      <c r="I81" s="117">
        <v>250000</v>
      </c>
      <c r="J81" s="116">
        <f t="shared" si="12"/>
        <v>250000</v>
      </c>
      <c r="K81" s="109"/>
    </row>
    <row r="82" spans="1:11" s="3" customFormat="1" ht="12.75" customHeight="1" thickBot="1" x14ac:dyDescent="0.25">
      <c r="A82" s="170"/>
      <c r="B82" s="2"/>
      <c r="C82" s="156" t="s">
        <v>23</v>
      </c>
      <c r="D82" s="157" t="s">
        <v>10</v>
      </c>
      <c r="E82" s="158"/>
      <c r="F82" s="159"/>
      <c r="G82" s="71"/>
      <c r="H82" s="72"/>
      <c r="I82" s="73"/>
      <c r="J82" s="74">
        <f>SUM(J78:J81)</f>
        <v>1275100</v>
      </c>
      <c r="K82" s="110"/>
    </row>
    <row r="83" spans="1:11" s="3" customFormat="1" ht="12.75" customHeight="1" thickTop="1" x14ac:dyDescent="0.2">
      <c r="A83" s="170"/>
      <c r="B83" s="2"/>
      <c r="C83" s="160"/>
      <c r="D83" s="161"/>
      <c r="E83" s="162"/>
      <c r="F83" s="163"/>
      <c r="G83" s="97"/>
      <c r="H83"/>
      <c r="I83" s="98"/>
      <c r="J83" s="99"/>
      <c r="K83" s="110"/>
    </row>
    <row r="84" spans="1:11" s="3" customFormat="1" ht="12.75" customHeight="1" x14ac:dyDescent="0.2">
      <c r="A84" s="181" t="s">
        <v>24</v>
      </c>
      <c r="B84" s="28"/>
      <c r="C84" s="152" t="s">
        <v>134</v>
      </c>
      <c r="D84" s="130"/>
      <c r="E84" s="130"/>
      <c r="F84" s="130"/>
      <c r="G84" s="101"/>
      <c r="H84" s="2"/>
      <c r="I84" s="53"/>
      <c r="J84" s="66"/>
      <c r="K84" s="110"/>
    </row>
    <row r="85" spans="1:11" s="3" customFormat="1" ht="12.75" customHeight="1" x14ac:dyDescent="0.2">
      <c r="A85" s="183" t="s">
        <v>24</v>
      </c>
      <c r="B85" s="1">
        <v>1</v>
      </c>
      <c r="C85" s="164" t="s">
        <v>81</v>
      </c>
      <c r="D85" s="141"/>
      <c r="E85" s="141"/>
      <c r="F85" s="141"/>
      <c r="G85" s="100">
        <v>200</v>
      </c>
      <c r="H85" s="1" t="s">
        <v>7</v>
      </c>
      <c r="I85" s="105">
        <v>450</v>
      </c>
      <c r="J85" s="66">
        <f t="shared" ref="J85:J87" si="13">G85*(I85)</f>
        <v>90000</v>
      </c>
      <c r="K85" s="110"/>
    </row>
    <row r="86" spans="1:11" ht="12.75" customHeight="1" x14ac:dyDescent="0.2">
      <c r="A86" s="184" t="s">
        <v>24</v>
      </c>
      <c r="B86" s="1">
        <v>2</v>
      </c>
      <c r="C86" s="164" t="s">
        <v>131</v>
      </c>
      <c r="D86" s="141"/>
      <c r="E86" s="141"/>
      <c r="F86" s="141"/>
      <c r="G86" s="100">
        <v>1</v>
      </c>
      <c r="H86" s="1" t="s">
        <v>74</v>
      </c>
      <c r="I86" s="105">
        <v>187500</v>
      </c>
      <c r="J86" s="66">
        <f t="shared" ref="J86" si="14">G86*(I86)</f>
        <v>187500</v>
      </c>
      <c r="K86" s="108"/>
    </row>
    <row r="87" spans="1:11" ht="12.75" customHeight="1" x14ac:dyDescent="0.2">
      <c r="A87" s="184" t="s">
        <v>24</v>
      </c>
      <c r="B87" s="1">
        <v>2</v>
      </c>
      <c r="C87" s="164" t="s">
        <v>135</v>
      </c>
      <c r="D87" s="141"/>
      <c r="E87" s="141"/>
      <c r="F87" s="141"/>
      <c r="G87" s="100">
        <v>1</v>
      </c>
      <c r="H87" s="1" t="s">
        <v>74</v>
      </c>
      <c r="I87" s="105">
        <v>92500</v>
      </c>
      <c r="J87" s="66">
        <f t="shared" si="13"/>
        <v>92500</v>
      </c>
      <c r="K87" s="108"/>
    </row>
    <row r="88" spans="1:11" s="3" customFormat="1" ht="12.75" customHeight="1" thickBot="1" x14ac:dyDescent="0.25">
      <c r="A88" s="170"/>
      <c r="B88" s="2"/>
      <c r="C88" s="156" t="s">
        <v>25</v>
      </c>
      <c r="D88" s="157" t="s">
        <v>10</v>
      </c>
      <c r="E88" s="158"/>
      <c r="F88" s="159"/>
      <c r="G88" s="71"/>
      <c r="H88" s="72"/>
      <c r="I88" s="73"/>
      <c r="J88" s="74">
        <f>SUM(J85:J87)</f>
        <v>370000</v>
      </c>
      <c r="K88" s="110"/>
    </row>
    <row r="89" spans="1:11" s="3" customFormat="1" ht="12.75" customHeight="1" thickTop="1" x14ac:dyDescent="0.2">
      <c r="A89" s="170"/>
      <c r="B89" s="2"/>
      <c r="C89" s="160"/>
      <c r="D89" s="161"/>
      <c r="E89" s="162"/>
      <c r="F89" s="163"/>
      <c r="G89" s="97"/>
      <c r="H89"/>
      <c r="I89" s="98"/>
      <c r="J89" s="99"/>
      <c r="K89" s="110"/>
    </row>
    <row r="90" spans="1:11" s="3" customFormat="1" ht="12.75" customHeight="1" x14ac:dyDescent="0.2">
      <c r="A90" s="181" t="s">
        <v>26</v>
      </c>
      <c r="B90" s="182"/>
      <c r="C90" s="152" t="s">
        <v>65</v>
      </c>
      <c r="D90" s="130"/>
      <c r="E90" s="162"/>
      <c r="F90" s="163"/>
      <c r="G90" s="97"/>
      <c r="H90"/>
      <c r="I90" s="98"/>
      <c r="J90" s="99"/>
      <c r="K90" s="110"/>
    </row>
    <row r="91" spans="1:11" s="3" customFormat="1" ht="12.75" customHeight="1" x14ac:dyDescent="0.2">
      <c r="A91" s="183" t="str">
        <f>A90</f>
        <v>8.</v>
      </c>
      <c r="B91" s="4">
        <v>1</v>
      </c>
      <c r="C91" s="139" t="s">
        <v>132</v>
      </c>
      <c r="D91" s="134"/>
      <c r="E91" s="162"/>
      <c r="F91" s="163"/>
      <c r="G91" s="94">
        <v>134</v>
      </c>
      <c r="H91" s="91" t="s">
        <v>15</v>
      </c>
      <c r="I91" s="105">
        <v>16500</v>
      </c>
      <c r="J91" s="66">
        <f t="shared" ref="J91" si="15">G91*(I91)</f>
        <v>2211000</v>
      </c>
    </row>
    <row r="92" spans="1:11" s="3" customFormat="1" ht="12.75" customHeight="1" x14ac:dyDescent="0.2">
      <c r="A92" s="183" t="str">
        <f t="shared" ref="A92:A96" si="16">A91</f>
        <v>8.</v>
      </c>
      <c r="B92" s="4">
        <v>2</v>
      </c>
      <c r="C92" s="139" t="s">
        <v>97</v>
      </c>
      <c r="D92" s="134"/>
      <c r="E92" s="162"/>
      <c r="F92" s="163"/>
      <c r="G92" s="97">
        <v>50</v>
      </c>
      <c r="H92" s="91" t="s">
        <v>73</v>
      </c>
      <c r="I92" s="105">
        <v>24000</v>
      </c>
      <c r="J92" s="66">
        <f t="shared" ref="J92:J94" si="17">G92*(I92)</f>
        <v>1200000</v>
      </c>
      <c r="K92" s="110"/>
    </row>
    <row r="93" spans="1:11" s="3" customFormat="1" ht="12.75" customHeight="1" x14ac:dyDescent="0.2">
      <c r="A93" s="183" t="str">
        <f t="shared" si="16"/>
        <v>8.</v>
      </c>
      <c r="B93" s="4">
        <v>3</v>
      </c>
      <c r="C93" s="139" t="s">
        <v>133</v>
      </c>
      <c r="D93" s="134"/>
      <c r="E93" s="162"/>
      <c r="F93" s="163"/>
      <c r="G93" s="97">
        <v>50</v>
      </c>
      <c r="H93" s="91" t="s">
        <v>73</v>
      </c>
      <c r="I93" s="105">
        <v>15500</v>
      </c>
      <c r="J93" s="66">
        <f t="shared" ref="J93" si="18">G93*(I93)</f>
        <v>775000</v>
      </c>
      <c r="K93" s="110"/>
    </row>
    <row r="94" spans="1:11" s="8" customFormat="1" ht="12.75" customHeight="1" x14ac:dyDescent="0.2">
      <c r="A94" s="183" t="str">
        <f t="shared" si="16"/>
        <v>8.</v>
      </c>
      <c r="B94" s="4">
        <v>4</v>
      </c>
      <c r="C94" s="139" t="s">
        <v>91</v>
      </c>
      <c r="D94" s="147"/>
      <c r="E94" s="147"/>
      <c r="F94" s="148"/>
      <c r="G94" s="42">
        <v>20</v>
      </c>
      <c r="H94" s="4" t="s">
        <v>15</v>
      </c>
      <c r="I94" s="103">
        <v>11000</v>
      </c>
      <c r="J94" s="66">
        <f t="shared" si="17"/>
        <v>220000</v>
      </c>
      <c r="K94" s="109"/>
    </row>
    <row r="95" spans="1:11" s="3" customFormat="1" ht="12.75" customHeight="1" x14ac:dyDescent="0.2">
      <c r="A95" s="183" t="str">
        <f t="shared" si="16"/>
        <v>8.</v>
      </c>
      <c r="B95" s="4">
        <v>5</v>
      </c>
      <c r="C95" s="149" t="s">
        <v>93</v>
      </c>
      <c r="D95" s="141"/>
      <c r="E95" s="141"/>
      <c r="F95" s="141"/>
      <c r="G95" s="100">
        <v>58</v>
      </c>
      <c r="H95" s="1" t="s">
        <v>15</v>
      </c>
      <c r="I95" s="105">
        <v>7650</v>
      </c>
      <c r="J95" s="66">
        <f>G95*(I95)</f>
        <v>443700</v>
      </c>
      <c r="K95" s="110"/>
    </row>
    <row r="96" spans="1:11" s="3" customFormat="1" ht="12.75" customHeight="1" x14ac:dyDescent="0.2">
      <c r="A96" s="183" t="str">
        <f t="shared" si="16"/>
        <v>8.</v>
      </c>
      <c r="B96" s="4">
        <v>6</v>
      </c>
      <c r="C96" s="139" t="s">
        <v>79</v>
      </c>
      <c r="D96" s="134"/>
      <c r="E96" s="162"/>
      <c r="F96" s="163"/>
      <c r="G96" s="97">
        <v>1</v>
      </c>
      <c r="H96" s="91" t="s">
        <v>74</v>
      </c>
      <c r="I96" s="105">
        <v>1092000</v>
      </c>
      <c r="J96" s="66">
        <f>G96*(I96)</f>
        <v>1092000</v>
      </c>
      <c r="K96" s="110"/>
    </row>
    <row r="97" spans="1:11" s="3" customFormat="1" ht="12.75" customHeight="1" thickBot="1" x14ac:dyDescent="0.25">
      <c r="A97" s="170"/>
      <c r="B97" s="2"/>
      <c r="C97" s="156" t="s">
        <v>27</v>
      </c>
      <c r="D97" s="157" t="s">
        <v>10</v>
      </c>
      <c r="E97" s="158"/>
      <c r="F97" s="159"/>
      <c r="G97" s="71"/>
      <c r="H97" s="72"/>
      <c r="I97" s="73"/>
      <c r="J97" s="74">
        <f>SUM(J91:J96)</f>
        <v>5941700</v>
      </c>
      <c r="K97" s="110"/>
    </row>
    <row r="98" spans="1:11" s="3" customFormat="1" ht="12.75" customHeight="1" thickTop="1" x14ac:dyDescent="0.2">
      <c r="A98" s="170"/>
      <c r="B98" s="2"/>
      <c r="C98" s="160"/>
      <c r="D98" s="161"/>
      <c r="E98" s="162"/>
      <c r="F98" s="163"/>
      <c r="G98" s="97"/>
      <c r="H98"/>
      <c r="I98" s="98"/>
      <c r="J98" s="99"/>
      <c r="K98" s="110"/>
    </row>
    <row r="99" spans="1:11" s="3" customFormat="1" ht="12.75" customHeight="1" x14ac:dyDescent="0.2">
      <c r="A99" s="181" t="s">
        <v>80</v>
      </c>
      <c r="B99" s="182"/>
      <c r="C99" s="152" t="s">
        <v>76</v>
      </c>
      <c r="D99" s="130"/>
      <c r="E99" s="130"/>
      <c r="F99" s="168"/>
      <c r="G99" s="42"/>
      <c r="H99" s="118"/>
      <c r="I99" s="53"/>
      <c r="J99" s="30"/>
      <c r="K99" s="110"/>
    </row>
    <row r="100" spans="1:11" s="3" customFormat="1" ht="12.75" customHeight="1" x14ac:dyDescent="0.2">
      <c r="A100" s="183" t="str">
        <f>A99</f>
        <v>9.</v>
      </c>
      <c r="B100" s="4">
        <v>1</v>
      </c>
      <c r="C100" s="139" t="s">
        <v>94</v>
      </c>
      <c r="D100" s="134"/>
      <c r="E100" s="134"/>
      <c r="F100" s="153"/>
      <c r="G100" s="106">
        <v>10</v>
      </c>
      <c r="H100" s="4" t="s">
        <v>55</v>
      </c>
      <c r="I100" s="105">
        <v>8800</v>
      </c>
      <c r="J100" s="38">
        <f>I100*G100</f>
        <v>88000</v>
      </c>
      <c r="K100" s="110"/>
    </row>
    <row r="101" spans="1:11" s="3" customFormat="1" ht="12.75" customHeight="1" x14ac:dyDescent="0.2">
      <c r="A101" s="183" t="str">
        <f t="shared" ref="A101:A109" si="19">A100</f>
        <v>9.</v>
      </c>
      <c r="B101" s="4">
        <v>2</v>
      </c>
      <c r="C101" s="139" t="s">
        <v>77</v>
      </c>
      <c r="D101" s="134"/>
      <c r="E101" s="134"/>
      <c r="F101" s="134"/>
      <c r="G101" s="106">
        <v>25</v>
      </c>
      <c r="H101" s="4" t="s">
        <v>55</v>
      </c>
      <c r="I101" s="105">
        <v>8800</v>
      </c>
      <c r="J101" s="38">
        <f t="shared" ref="J101:J109" si="20">I101*G101</f>
        <v>220000</v>
      </c>
      <c r="K101" s="110"/>
    </row>
    <row r="102" spans="1:11" s="3" customFormat="1" ht="12.75" customHeight="1" x14ac:dyDescent="0.2">
      <c r="A102" s="183" t="str">
        <f t="shared" si="19"/>
        <v>9.</v>
      </c>
      <c r="B102" s="4">
        <v>3</v>
      </c>
      <c r="C102" s="139" t="s">
        <v>22</v>
      </c>
      <c r="D102" s="134"/>
      <c r="E102" s="134"/>
      <c r="F102" s="202"/>
      <c r="G102" s="106">
        <v>46</v>
      </c>
      <c r="H102" s="4" t="s">
        <v>55</v>
      </c>
      <c r="I102" s="105">
        <v>8800</v>
      </c>
      <c r="J102" s="38">
        <f t="shared" si="20"/>
        <v>404800</v>
      </c>
      <c r="K102" s="110"/>
    </row>
    <row r="103" spans="1:11" s="3" customFormat="1" ht="12.75" customHeight="1" x14ac:dyDescent="0.2">
      <c r="A103" s="183" t="str">
        <f t="shared" si="19"/>
        <v>9.</v>
      </c>
      <c r="B103" s="4">
        <v>4</v>
      </c>
      <c r="C103" s="139" t="s">
        <v>42</v>
      </c>
      <c r="D103" s="134"/>
      <c r="E103" s="134"/>
      <c r="F103" s="202"/>
      <c r="G103" s="106">
        <v>61</v>
      </c>
      <c r="H103" s="4" t="s">
        <v>55</v>
      </c>
      <c r="I103" s="105">
        <v>8800</v>
      </c>
      <c r="J103" s="38">
        <f t="shared" si="20"/>
        <v>536800</v>
      </c>
      <c r="K103" s="110"/>
    </row>
    <row r="104" spans="1:11" s="3" customFormat="1" ht="12.75" customHeight="1" x14ac:dyDescent="0.2">
      <c r="A104" s="183" t="str">
        <f t="shared" si="19"/>
        <v>9.</v>
      </c>
      <c r="B104" s="4">
        <v>5</v>
      </c>
      <c r="C104" s="139" t="s">
        <v>51</v>
      </c>
      <c r="D104" s="139"/>
      <c r="E104" s="134"/>
      <c r="F104" s="202"/>
      <c r="G104" s="106">
        <v>25</v>
      </c>
      <c r="H104" s="4" t="s">
        <v>55</v>
      </c>
      <c r="I104" s="105">
        <v>8800</v>
      </c>
      <c r="J104" s="38">
        <f t="shared" si="20"/>
        <v>220000</v>
      </c>
      <c r="K104" s="110"/>
    </row>
    <row r="105" spans="1:11" s="3" customFormat="1" ht="12.75" customHeight="1" x14ac:dyDescent="0.2">
      <c r="A105" s="183" t="str">
        <f t="shared" si="19"/>
        <v>9.</v>
      </c>
      <c r="B105" s="4">
        <v>6</v>
      </c>
      <c r="C105" s="140" t="s">
        <v>43</v>
      </c>
      <c r="D105" s="134"/>
      <c r="E105" s="134"/>
      <c r="F105" s="202"/>
      <c r="G105" s="106">
        <v>30</v>
      </c>
      <c r="H105" s="4" t="s">
        <v>55</v>
      </c>
      <c r="I105" s="105">
        <v>8800</v>
      </c>
      <c r="J105" s="38">
        <f t="shared" si="20"/>
        <v>264000</v>
      </c>
      <c r="K105" s="110"/>
    </row>
    <row r="106" spans="1:11" s="3" customFormat="1" ht="12.75" customHeight="1" x14ac:dyDescent="0.2">
      <c r="A106" s="183" t="str">
        <f t="shared" si="19"/>
        <v>9.</v>
      </c>
      <c r="B106" s="4">
        <v>7</v>
      </c>
      <c r="C106" s="140" t="s">
        <v>34</v>
      </c>
      <c r="D106" s="134"/>
      <c r="E106" s="134"/>
      <c r="F106" s="202"/>
      <c r="G106" s="106">
        <v>15</v>
      </c>
      <c r="H106" s="4" t="s">
        <v>55</v>
      </c>
      <c r="I106" s="105">
        <v>8800</v>
      </c>
      <c r="J106" s="38">
        <f t="shared" si="20"/>
        <v>132000</v>
      </c>
      <c r="K106" s="110"/>
    </row>
    <row r="107" spans="1:11" s="3" customFormat="1" ht="12.75" customHeight="1" x14ac:dyDescent="0.2">
      <c r="A107" s="183" t="str">
        <f t="shared" si="19"/>
        <v>9.</v>
      </c>
      <c r="B107" s="4">
        <v>8</v>
      </c>
      <c r="C107" s="140" t="s">
        <v>40</v>
      </c>
      <c r="D107" s="134"/>
      <c r="E107" s="134"/>
      <c r="F107" s="202"/>
      <c r="G107" s="106">
        <v>121</v>
      </c>
      <c r="H107" s="4" t="s">
        <v>55</v>
      </c>
      <c r="I107" s="105">
        <v>1350</v>
      </c>
      <c r="J107" s="38">
        <f t="shared" si="20"/>
        <v>163350</v>
      </c>
      <c r="K107" s="110"/>
    </row>
    <row r="108" spans="1:11" s="3" customFormat="1" ht="12.75" customHeight="1" x14ac:dyDescent="0.2">
      <c r="A108" s="183" t="str">
        <f t="shared" si="19"/>
        <v>9.</v>
      </c>
      <c r="B108" s="4">
        <v>9</v>
      </c>
      <c r="C108" s="140" t="s">
        <v>32</v>
      </c>
      <c r="D108" s="134"/>
      <c r="E108" s="134"/>
      <c r="F108" s="134"/>
      <c r="G108" s="106">
        <v>45</v>
      </c>
      <c r="H108" s="4" t="s">
        <v>55</v>
      </c>
      <c r="I108" s="105">
        <v>8800</v>
      </c>
      <c r="J108" s="38">
        <f t="shared" si="20"/>
        <v>396000</v>
      </c>
      <c r="K108" s="110"/>
    </row>
    <row r="109" spans="1:11" s="3" customFormat="1" ht="12.75" customHeight="1" x14ac:dyDescent="0.2">
      <c r="A109" s="183" t="str">
        <f t="shared" si="19"/>
        <v>9.</v>
      </c>
      <c r="B109" s="4">
        <v>10</v>
      </c>
      <c r="C109" s="139" t="s">
        <v>78</v>
      </c>
      <c r="D109" s="134"/>
      <c r="E109" s="134"/>
      <c r="F109" s="134"/>
      <c r="G109" s="107">
        <v>90</v>
      </c>
      <c r="H109" s="93" t="s">
        <v>55</v>
      </c>
      <c r="I109" s="138">
        <v>8800</v>
      </c>
      <c r="J109" s="38">
        <f t="shared" si="20"/>
        <v>792000</v>
      </c>
      <c r="K109" s="110"/>
    </row>
    <row r="110" spans="1:11" s="33" customFormat="1" ht="12" customHeight="1" thickBot="1" x14ac:dyDescent="0.25">
      <c r="A110" s="170"/>
      <c r="B110" s="2"/>
      <c r="C110" s="156" t="s">
        <v>112</v>
      </c>
      <c r="D110" s="157" t="s">
        <v>10</v>
      </c>
      <c r="E110" s="158"/>
      <c r="F110" s="159"/>
      <c r="G110" s="169"/>
      <c r="H110" s="119"/>
      <c r="I110" s="84"/>
      <c r="J110" s="74">
        <f>SUM(J100:J109)</f>
        <v>3216950</v>
      </c>
      <c r="K110" s="112"/>
    </row>
    <row r="111" spans="1:11" s="33" customFormat="1" ht="14.25" thickTop="1" thickBot="1" x14ac:dyDescent="0.25">
      <c r="A111" s="31"/>
      <c r="B111" s="10"/>
      <c r="C111" s="9"/>
      <c r="D111" s="9"/>
      <c r="E111" s="9"/>
      <c r="F111" s="9"/>
      <c r="G111" s="43"/>
      <c r="H111" s="10"/>
      <c r="I111" s="60"/>
      <c r="J111" s="32"/>
      <c r="K111" s="112"/>
    </row>
    <row r="112" spans="1:11" ht="13.5" thickBot="1" x14ac:dyDescent="0.25">
      <c r="A112" s="172"/>
      <c r="B112" s="85"/>
      <c r="C112" s="173" t="s">
        <v>28</v>
      </c>
      <c r="D112" s="173"/>
      <c r="E112" s="173"/>
      <c r="F112" s="173"/>
      <c r="G112" s="86"/>
      <c r="H112" s="85"/>
      <c r="I112" s="87"/>
      <c r="J112" s="95">
        <f>SUM(J23,J40,J75,J82,J31,J97,J110,J88,J57)</f>
        <v>17807325</v>
      </c>
      <c r="K112" s="108"/>
    </row>
    <row r="113" spans="1:11" x14ac:dyDescent="0.2">
      <c r="A113" s="174"/>
      <c r="B113" s="25"/>
      <c r="C113" s="17"/>
      <c r="D113" s="17"/>
      <c r="E113" s="17"/>
      <c r="F113" s="17"/>
      <c r="G113" s="25"/>
      <c r="H113" s="25"/>
      <c r="I113" s="55"/>
      <c r="J113" s="88"/>
      <c r="K113" s="108"/>
    </row>
    <row r="114" spans="1:11" ht="13.5" thickBot="1" x14ac:dyDescent="0.25">
      <c r="A114" s="175"/>
      <c r="B114" s="10"/>
      <c r="C114" s="9"/>
      <c r="D114" s="9"/>
      <c r="E114" s="9"/>
      <c r="F114" s="9"/>
      <c r="G114" s="10"/>
      <c r="H114" s="10"/>
      <c r="I114" s="61"/>
      <c r="J114" s="89"/>
      <c r="K114" s="108"/>
    </row>
    <row r="115" spans="1:11" x14ac:dyDescent="0.2">
      <c r="A115" s="24"/>
      <c r="B115" s="25"/>
      <c r="C115" s="17"/>
      <c r="D115" s="17"/>
      <c r="E115" s="17"/>
      <c r="F115" s="17"/>
      <c r="G115" s="25"/>
      <c r="H115" s="25"/>
      <c r="I115" s="55"/>
      <c r="J115" s="67"/>
      <c r="K115" s="108"/>
    </row>
    <row r="116" spans="1:11" s="8" customFormat="1" x14ac:dyDescent="0.2">
      <c r="A116" s="176" t="s">
        <v>29</v>
      </c>
      <c r="B116" s="2"/>
      <c r="C116" s="7"/>
      <c r="D116" s="7"/>
      <c r="E116" s="7"/>
      <c r="F116" s="7"/>
      <c r="G116" s="2"/>
      <c r="H116" s="2"/>
      <c r="I116" s="56"/>
      <c r="J116" s="68"/>
      <c r="K116" s="109"/>
    </row>
    <row r="117" spans="1:11" s="8" customFormat="1" ht="13.5" thickBot="1" x14ac:dyDescent="0.25">
      <c r="A117" s="31"/>
      <c r="B117" s="10"/>
      <c r="C117" s="9"/>
      <c r="D117" s="9"/>
      <c r="E117" s="9"/>
      <c r="F117" s="9"/>
      <c r="G117" s="10"/>
      <c r="H117" s="10"/>
      <c r="I117" s="61"/>
      <c r="J117" s="69"/>
      <c r="K117" s="109"/>
    </row>
    <row r="118" spans="1:11" s="8" customFormat="1" x14ac:dyDescent="0.2">
      <c r="A118" s="24"/>
      <c r="B118" s="25"/>
      <c r="C118" s="17"/>
      <c r="D118" s="17"/>
      <c r="E118" s="17"/>
      <c r="F118" s="17"/>
      <c r="G118" s="80" t="s">
        <v>45</v>
      </c>
      <c r="H118" s="81"/>
      <c r="I118" s="82" t="s">
        <v>44</v>
      </c>
      <c r="J118" s="83" t="s">
        <v>47</v>
      </c>
      <c r="K118" s="109"/>
    </row>
    <row r="119" spans="1:11" s="8" customFormat="1" x14ac:dyDescent="0.2">
      <c r="A119" s="29" t="s">
        <v>5</v>
      </c>
      <c r="B119" s="28"/>
      <c r="C119" s="177" t="str">
        <f>C7</f>
        <v xml:space="preserve">VRTÁNÍ  A  ODKRYVNÉ  PRÁCE </v>
      </c>
      <c r="D119" s="7"/>
      <c r="E119" s="7"/>
      <c r="F119" s="7"/>
      <c r="G119" s="75"/>
      <c r="H119" s="75">
        <f>J23</f>
        <v>2989750</v>
      </c>
      <c r="I119" s="75">
        <f>H119*0.21</f>
        <v>627847.5</v>
      </c>
      <c r="J119" s="68">
        <f>SUM(H119:I119)</f>
        <v>3617597.5</v>
      </c>
      <c r="K119" s="109"/>
    </row>
    <row r="120" spans="1:11" s="8" customFormat="1" x14ac:dyDescent="0.2">
      <c r="A120" s="170" t="s">
        <v>50</v>
      </c>
      <c r="B120" s="28"/>
      <c r="C120" s="177" t="s">
        <v>53</v>
      </c>
      <c r="D120" s="7"/>
      <c r="E120" s="7"/>
      <c r="F120" s="7"/>
      <c r="G120" s="75"/>
      <c r="H120" s="75">
        <f>J31</f>
        <v>827400</v>
      </c>
      <c r="I120" s="75">
        <f t="shared" ref="I120:I127" si="21">H120*0.21</f>
        <v>173754</v>
      </c>
      <c r="J120" s="68">
        <f t="shared" ref="J120:J127" si="22">SUM(H120:I120)</f>
        <v>1001154</v>
      </c>
      <c r="K120" s="109"/>
    </row>
    <row r="121" spans="1:11" s="8" customFormat="1" x14ac:dyDescent="0.2">
      <c r="A121" s="29" t="s">
        <v>12</v>
      </c>
      <c r="B121" s="28"/>
      <c r="C121" s="5" t="str">
        <f>C33</f>
        <v>HYDROGEOLOGICKÉ PRÁCE</v>
      </c>
      <c r="D121" s="7"/>
      <c r="E121" s="7"/>
      <c r="F121" s="7"/>
      <c r="G121" s="75"/>
      <c r="H121" s="75">
        <f>J40</f>
        <v>118450</v>
      </c>
      <c r="I121" s="75">
        <f t="shared" si="21"/>
        <v>24874.5</v>
      </c>
      <c r="J121" s="68">
        <f t="shared" si="22"/>
        <v>143324.5</v>
      </c>
      <c r="K121" s="109"/>
    </row>
    <row r="122" spans="1:11" s="8" customFormat="1" x14ac:dyDescent="0.2">
      <c r="A122" s="170" t="s">
        <v>17</v>
      </c>
      <c r="B122" s="28"/>
      <c r="C122" s="5" t="str">
        <f>C42</f>
        <v>STAVEBNĚTECHNICKÝ PRŮZKUM, DIAGNOSTIKA KONSTRUKCÍ</v>
      </c>
      <c r="D122" s="7"/>
      <c r="E122" s="7"/>
      <c r="F122" s="7"/>
      <c r="G122" s="75"/>
      <c r="H122" s="75">
        <f>J57</f>
        <v>580215</v>
      </c>
      <c r="I122" s="75">
        <f t="shared" si="21"/>
        <v>121845.15</v>
      </c>
      <c r="J122" s="68">
        <f t="shared" si="22"/>
        <v>702060.15</v>
      </c>
      <c r="K122" s="109"/>
    </row>
    <row r="123" spans="1:11" s="8" customFormat="1" x14ac:dyDescent="0.2">
      <c r="A123" s="29" t="s">
        <v>19</v>
      </c>
      <c r="B123" s="28"/>
      <c r="C123" s="177" t="str">
        <f>C59</f>
        <v>LABORATORNÍ PRÁCE</v>
      </c>
      <c r="D123" s="7"/>
      <c r="E123" s="7"/>
      <c r="F123" s="7"/>
      <c r="G123" s="75"/>
      <c r="H123" s="75">
        <f>J75</f>
        <v>2487760</v>
      </c>
      <c r="I123" s="75">
        <f t="shared" si="21"/>
        <v>522429.6</v>
      </c>
      <c r="J123" s="68">
        <f t="shared" si="22"/>
        <v>3010189.6</v>
      </c>
      <c r="K123" s="109"/>
    </row>
    <row r="124" spans="1:11" s="8" customFormat="1" x14ac:dyDescent="0.2">
      <c r="A124" s="170" t="s">
        <v>21</v>
      </c>
      <c r="B124" s="28"/>
      <c r="C124" s="177" t="str">
        <f>C77</f>
        <v>GEODETICKÉ PRÁCE, VYTYČENÍ A OVĚŘENÍ PODZEMNÍCH INŽ. SÍTÍ, INŽENÝRING VYUŽÍVÁNÍ CIZÍCH POZEMKŮ PRO ÚČELY PRŮZKUMU</v>
      </c>
      <c r="D124" s="7"/>
      <c r="E124" s="7"/>
      <c r="F124" s="7"/>
      <c r="G124" s="75"/>
      <c r="H124" s="75">
        <f>J82</f>
        <v>1275100</v>
      </c>
      <c r="I124" s="75">
        <f t="shared" si="21"/>
        <v>267771</v>
      </c>
      <c r="J124" s="68">
        <f t="shared" si="22"/>
        <v>1542871</v>
      </c>
      <c r="K124" s="109"/>
    </row>
    <row r="125" spans="1:11" s="8" customFormat="1" x14ac:dyDescent="0.2">
      <c r="A125" s="29" t="s">
        <v>24</v>
      </c>
      <c r="B125" s="28"/>
      <c r="C125" s="177" t="str">
        <f>C84</f>
        <v>GEOFYZIKÁLNÍ, KOROZNÍ A PEDOLOGICKÝ PRŮZKUM</v>
      </c>
      <c r="D125" s="7"/>
      <c r="E125" s="7"/>
      <c r="F125" s="7"/>
      <c r="G125" s="75"/>
      <c r="H125" s="75">
        <f>J88</f>
        <v>370000</v>
      </c>
      <c r="I125" s="75">
        <f t="shared" si="21"/>
        <v>77700</v>
      </c>
      <c r="J125" s="68">
        <f t="shared" si="22"/>
        <v>447700</v>
      </c>
      <c r="K125" s="109"/>
    </row>
    <row r="126" spans="1:11" s="8" customFormat="1" x14ac:dyDescent="0.2">
      <c r="A126" s="170" t="s">
        <v>26</v>
      </c>
      <c r="B126" s="28"/>
      <c r="C126" s="177" t="str">
        <f>C90</f>
        <v>PRŮZKUM PRAŽCOVÉHO PODLOŽÍ A MATERIÁLU KOLEJOVÉHO LOŽE, VČ. ZAJIŠTĚNÍ PRACOVIŠŤ NA ŽELEZNIČNÍM SPODKU</v>
      </c>
      <c r="D126" s="7"/>
      <c r="E126" s="7"/>
      <c r="F126" s="7"/>
      <c r="G126" s="75"/>
      <c r="H126" s="75">
        <f>J97</f>
        <v>5941700</v>
      </c>
      <c r="I126" s="75">
        <f t="shared" si="21"/>
        <v>1247757</v>
      </c>
      <c r="J126" s="68">
        <f t="shared" si="22"/>
        <v>7189457</v>
      </c>
      <c r="K126" s="109"/>
    </row>
    <row r="127" spans="1:11" x14ac:dyDescent="0.2">
      <c r="A127" s="170" t="s">
        <v>80</v>
      </c>
      <c r="B127" s="178"/>
      <c r="C127" s="179" t="str">
        <f>C99</f>
        <v xml:space="preserve">VÝKONY GEOLOGICKÉ SLUŽBY </v>
      </c>
      <c r="D127" s="180"/>
      <c r="E127" s="180"/>
      <c r="F127" s="180"/>
      <c r="G127" s="76"/>
      <c r="H127" s="76">
        <f>J110</f>
        <v>3216950</v>
      </c>
      <c r="I127" s="76">
        <f t="shared" si="21"/>
        <v>675559.5</v>
      </c>
      <c r="J127" s="77">
        <f t="shared" si="22"/>
        <v>3892509.5</v>
      </c>
      <c r="K127" s="108"/>
    </row>
    <row r="128" spans="1:11" x14ac:dyDescent="0.2">
      <c r="A128" s="29"/>
      <c r="B128" s="28"/>
      <c r="C128" s="5"/>
      <c r="G128" s="75"/>
      <c r="H128" s="75"/>
      <c r="I128" s="75"/>
      <c r="J128" s="68"/>
      <c r="K128" s="108"/>
    </row>
    <row r="129" spans="1:11" x14ac:dyDescent="0.2">
      <c r="A129" s="29"/>
      <c r="B129" s="28"/>
      <c r="C129" s="5"/>
      <c r="G129" s="45" t="s">
        <v>46</v>
      </c>
      <c r="H129" s="78">
        <f>SUM(H119:H127)</f>
        <v>17807325</v>
      </c>
      <c r="I129" s="78">
        <f>SUM(I119:I127)</f>
        <v>3739538.25</v>
      </c>
      <c r="J129" s="79">
        <f>SUM(J119:J127)</f>
        <v>21546863.25</v>
      </c>
      <c r="K129" s="108"/>
    </row>
    <row r="130" spans="1:11" x14ac:dyDescent="0.2">
      <c r="A130" s="29"/>
      <c r="G130" s="2"/>
      <c r="J130" s="68"/>
      <c r="K130" s="108"/>
    </row>
    <row r="131" spans="1:11" x14ac:dyDescent="0.2">
      <c r="A131" s="29"/>
      <c r="F131" s="90"/>
      <c r="G131" s="44"/>
      <c r="H131" s="34" t="s">
        <v>45</v>
      </c>
      <c r="I131" s="62" t="s">
        <v>4</v>
      </c>
      <c r="J131" s="70">
        <f>SUM(H119:H127)</f>
        <v>17807325</v>
      </c>
      <c r="K131" s="108"/>
    </row>
    <row r="132" spans="1:11" x14ac:dyDescent="0.2">
      <c r="A132" s="29"/>
      <c r="F132" s="90"/>
      <c r="G132" s="2"/>
      <c r="H132" s="12" t="s">
        <v>44</v>
      </c>
      <c r="I132" s="56" t="s">
        <v>4</v>
      </c>
      <c r="J132" s="68">
        <f>J131/100*21</f>
        <v>3739538.25</v>
      </c>
      <c r="K132" s="108"/>
    </row>
    <row r="133" spans="1:11" x14ac:dyDescent="0.2">
      <c r="A133" s="29"/>
      <c r="F133" s="90"/>
      <c r="G133" s="44"/>
      <c r="H133" s="34" t="s">
        <v>48</v>
      </c>
      <c r="I133" s="62" t="s">
        <v>4</v>
      </c>
      <c r="J133" s="70">
        <f>SUM(J131:J132)</f>
        <v>21546863.25</v>
      </c>
      <c r="K133" s="108"/>
    </row>
    <row r="134" spans="1:11" x14ac:dyDescent="0.2">
      <c r="A134" s="29"/>
      <c r="G134" s="45"/>
      <c r="H134" s="35"/>
      <c r="I134" s="63"/>
      <c r="J134" s="36"/>
      <c r="K134" s="108"/>
    </row>
    <row r="135" spans="1:11" ht="13.5" thickBot="1" x14ac:dyDescent="0.25">
      <c r="A135" s="31"/>
      <c r="B135" s="10"/>
      <c r="C135" s="9"/>
      <c r="D135" s="9"/>
      <c r="E135" s="9"/>
      <c r="F135" s="9"/>
      <c r="G135" s="10"/>
      <c r="H135" s="10"/>
      <c r="I135" s="61"/>
      <c r="J135" s="37"/>
      <c r="K135" s="108"/>
    </row>
    <row r="136" spans="1:11" x14ac:dyDescent="0.2">
      <c r="G136" s="2"/>
      <c r="K136" s="108"/>
    </row>
    <row r="137" spans="1:11" x14ac:dyDescent="0.2">
      <c r="G137" s="2"/>
      <c r="K137" s="108"/>
    </row>
    <row r="138" spans="1:11" x14ac:dyDescent="0.2">
      <c r="G138" s="2"/>
      <c r="K138" s="108"/>
    </row>
    <row r="139" spans="1:11" x14ac:dyDescent="0.2">
      <c r="G139" s="2"/>
      <c r="K139" s="108"/>
    </row>
    <row r="140" spans="1:11" x14ac:dyDescent="0.2">
      <c r="G140" s="2"/>
      <c r="K140" s="108"/>
    </row>
    <row r="141" spans="1:11" x14ac:dyDescent="0.2">
      <c r="G141" s="2"/>
      <c r="K141" s="108"/>
    </row>
    <row r="142" spans="1:11" x14ac:dyDescent="0.2">
      <c r="G142" s="2"/>
      <c r="K142" s="108"/>
    </row>
    <row r="143" spans="1:11" ht="15" x14ac:dyDescent="0.25">
      <c r="C143" s="39"/>
      <c r="D143" s="96"/>
      <c r="E143" s="96"/>
      <c r="F143" s="96"/>
      <c r="G143"/>
      <c r="H143"/>
      <c r="I143" s="64"/>
      <c r="K143" s="108"/>
    </row>
    <row r="144" spans="1:11" ht="15" x14ac:dyDescent="0.25">
      <c r="C144" s="40"/>
      <c r="D144" s="96"/>
      <c r="E144" s="96"/>
      <c r="F144" s="96"/>
      <c r="G144" s="39"/>
      <c r="H144" s="192"/>
      <c r="I144" s="198"/>
      <c r="K144" s="108"/>
    </row>
    <row r="145" spans="3:11" ht="15" x14ac:dyDescent="0.25">
      <c r="C145" s="40"/>
      <c r="D145" s="96"/>
      <c r="E145" s="96"/>
      <c r="F145" s="96"/>
      <c r="G145"/>
      <c r="H145" s="192"/>
      <c r="I145" s="192"/>
      <c r="K145" s="108"/>
    </row>
    <row r="146" spans="3:11" x14ac:dyDescent="0.2">
      <c r="G146" s="2"/>
      <c r="K146" s="108"/>
    </row>
    <row r="147" spans="3:11" x14ac:dyDescent="0.2">
      <c r="G147" s="2"/>
      <c r="K147" s="108"/>
    </row>
    <row r="148" spans="3:11" x14ac:dyDescent="0.2">
      <c r="G148" s="2"/>
      <c r="K148" s="108"/>
    </row>
    <row r="149" spans="3:11" x14ac:dyDescent="0.2">
      <c r="G149" s="2"/>
      <c r="K149" s="108"/>
    </row>
    <row r="150" spans="3:11" x14ac:dyDescent="0.2">
      <c r="G150" s="2"/>
      <c r="K150" s="108"/>
    </row>
    <row r="151" spans="3:11" x14ac:dyDescent="0.2">
      <c r="G151" s="2"/>
      <c r="K151" s="108"/>
    </row>
    <row r="152" spans="3:11" x14ac:dyDescent="0.2">
      <c r="G152" s="2"/>
      <c r="K152" s="108"/>
    </row>
    <row r="153" spans="3:11" x14ac:dyDescent="0.2">
      <c r="G153" s="2"/>
      <c r="K153" s="108"/>
    </row>
    <row r="154" spans="3:11" x14ac:dyDescent="0.2">
      <c r="G154" s="2"/>
      <c r="K154" s="108"/>
    </row>
    <row r="155" spans="3:11" x14ac:dyDescent="0.2">
      <c r="G155" s="2"/>
      <c r="K155" s="108"/>
    </row>
    <row r="156" spans="3:11" x14ac:dyDescent="0.2">
      <c r="G156" s="2"/>
      <c r="K156" s="108"/>
    </row>
    <row r="157" spans="3:11" x14ac:dyDescent="0.2">
      <c r="G157" s="2"/>
      <c r="K157" s="108"/>
    </row>
    <row r="158" spans="3:11" x14ac:dyDescent="0.2">
      <c r="G158" s="2"/>
      <c r="K158" s="108"/>
    </row>
    <row r="159" spans="3:11" x14ac:dyDescent="0.2">
      <c r="G159" s="2"/>
      <c r="K159" s="108"/>
    </row>
    <row r="160" spans="3:11" x14ac:dyDescent="0.2">
      <c r="G160" s="2"/>
      <c r="K160" s="108"/>
    </row>
    <row r="161" spans="7:11" x14ac:dyDescent="0.2">
      <c r="G161" s="2"/>
      <c r="K161" s="108"/>
    </row>
    <row r="162" spans="7:11" x14ac:dyDescent="0.2">
      <c r="G162" s="2"/>
      <c r="K162" s="108"/>
    </row>
    <row r="163" spans="7:11" x14ac:dyDescent="0.2">
      <c r="G163" s="2"/>
      <c r="K163" s="108"/>
    </row>
    <row r="164" spans="7:11" x14ac:dyDescent="0.2">
      <c r="G164" s="2"/>
      <c r="K164" s="108"/>
    </row>
    <row r="165" spans="7:11" x14ac:dyDescent="0.2">
      <c r="G165" s="2"/>
      <c r="K165" s="108"/>
    </row>
    <row r="166" spans="7:11" x14ac:dyDescent="0.2">
      <c r="G166" s="2"/>
      <c r="K166" s="108"/>
    </row>
    <row r="167" spans="7:11" x14ac:dyDescent="0.2">
      <c r="G167" s="2"/>
      <c r="K167" s="108"/>
    </row>
    <row r="168" spans="7:11" x14ac:dyDescent="0.2">
      <c r="G168" s="2"/>
      <c r="K168" s="108"/>
    </row>
    <row r="169" spans="7:11" x14ac:dyDescent="0.2">
      <c r="G169" s="2"/>
      <c r="K169" s="108"/>
    </row>
    <row r="170" spans="7:11" x14ac:dyDescent="0.2">
      <c r="G170" s="2"/>
      <c r="K170" s="108"/>
    </row>
    <row r="171" spans="7:11" x14ac:dyDescent="0.2">
      <c r="G171" s="2"/>
      <c r="K171" s="108"/>
    </row>
    <row r="172" spans="7:11" x14ac:dyDescent="0.2">
      <c r="G172" s="2"/>
      <c r="K172" s="108"/>
    </row>
    <row r="173" spans="7:11" x14ac:dyDescent="0.2">
      <c r="G173" s="2"/>
      <c r="K173" s="108"/>
    </row>
    <row r="174" spans="7:11" x14ac:dyDescent="0.2">
      <c r="G174" s="2"/>
      <c r="K174" s="108"/>
    </row>
    <row r="175" spans="7:11" x14ac:dyDescent="0.2">
      <c r="G175" s="2"/>
      <c r="K175" s="108"/>
    </row>
    <row r="176" spans="7:11" x14ac:dyDescent="0.2">
      <c r="G176" s="2"/>
      <c r="K176" s="108"/>
    </row>
    <row r="177" spans="7:11" x14ac:dyDescent="0.2">
      <c r="G177" s="2"/>
      <c r="K177" s="108"/>
    </row>
    <row r="178" spans="7:11" x14ac:dyDescent="0.2">
      <c r="G178" s="2"/>
      <c r="K178" s="108"/>
    </row>
    <row r="179" spans="7:11" x14ac:dyDescent="0.2">
      <c r="G179" s="2"/>
      <c r="K179" s="108"/>
    </row>
    <row r="180" spans="7:11" x14ac:dyDescent="0.2">
      <c r="G180" s="2"/>
      <c r="K180" s="108"/>
    </row>
    <row r="181" spans="7:11" x14ac:dyDescent="0.2">
      <c r="G181" s="2"/>
      <c r="K181" s="108"/>
    </row>
    <row r="182" spans="7:11" x14ac:dyDescent="0.2">
      <c r="G182" s="2"/>
      <c r="K182" s="108"/>
    </row>
    <row r="183" spans="7:11" x14ac:dyDescent="0.2">
      <c r="G183" s="2"/>
      <c r="K183" s="108"/>
    </row>
    <row r="184" spans="7:11" x14ac:dyDescent="0.2">
      <c r="G184" s="2"/>
      <c r="K184" s="108"/>
    </row>
    <row r="185" spans="7:11" x14ac:dyDescent="0.2">
      <c r="G185" s="2"/>
      <c r="K185" s="108"/>
    </row>
    <row r="186" spans="7:11" x14ac:dyDescent="0.2">
      <c r="G186" s="2"/>
      <c r="K186" s="108"/>
    </row>
    <row r="187" spans="7:11" x14ac:dyDescent="0.2">
      <c r="G187" s="2"/>
      <c r="K187" s="108"/>
    </row>
    <row r="188" spans="7:11" x14ac:dyDescent="0.2">
      <c r="G188" s="2"/>
      <c r="K188" s="108"/>
    </row>
    <row r="189" spans="7:11" x14ac:dyDescent="0.2">
      <c r="G189" s="2"/>
      <c r="K189" s="108"/>
    </row>
    <row r="190" spans="7:11" x14ac:dyDescent="0.2">
      <c r="G190" s="2"/>
      <c r="K190" s="108"/>
    </row>
    <row r="191" spans="7:11" x14ac:dyDescent="0.2">
      <c r="G191" s="2"/>
      <c r="K191" s="108"/>
    </row>
    <row r="192" spans="7:11" x14ac:dyDescent="0.2">
      <c r="G192" s="2"/>
      <c r="K192" s="108"/>
    </row>
    <row r="193" spans="7:11" x14ac:dyDescent="0.2">
      <c r="G193" s="2"/>
      <c r="K193" s="108"/>
    </row>
    <row r="194" spans="7:11" x14ac:dyDescent="0.2">
      <c r="G194" s="2"/>
      <c r="K194" s="108"/>
    </row>
    <row r="195" spans="7:11" x14ac:dyDescent="0.2">
      <c r="G195" s="2"/>
      <c r="K195" s="108"/>
    </row>
    <row r="196" spans="7:11" x14ac:dyDescent="0.2">
      <c r="G196" s="2"/>
      <c r="K196" s="108"/>
    </row>
    <row r="197" spans="7:11" x14ac:dyDescent="0.2">
      <c r="G197" s="2"/>
      <c r="K197" s="108"/>
    </row>
    <row r="198" spans="7:11" x14ac:dyDescent="0.2">
      <c r="G198" s="2"/>
      <c r="K198" s="108"/>
    </row>
    <row r="199" spans="7:11" x14ac:dyDescent="0.2">
      <c r="G199" s="2"/>
      <c r="K199" s="108"/>
    </row>
    <row r="200" spans="7:11" x14ac:dyDescent="0.2">
      <c r="G200" s="2"/>
      <c r="K200" s="108"/>
    </row>
    <row r="201" spans="7:11" x14ac:dyDescent="0.2">
      <c r="G201" s="2"/>
      <c r="K201" s="108"/>
    </row>
    <row r="202" spans="7:11" x14ac:dyDescent="0.2">
      <c r="G202" s="2"/>
      <c r="K202" s="108"/>
    </row>
    <row r="203" spans="7:11" x14ac:dyDescent="0.2">
      <c r="G203" s="2"/>
      <c r="K203" s="108"/>
    </row>
    <row r="204" spans="7:11" x14ac:dyDescent="0.2">
      <c r="G204" s="2"/>
      <c r="K204" s="108"/>
    </row>
    <row r="205" spans="7:11" x14ac:dyDescent="0.2">
      <c r="G205" s="2"/>
      <c r="K205" s="108"/>
    </row>
    <row r="206" spans="7:11" x14ac:dyDescent="0.2">
      <c r="G206" s="2"/>
      <c r="K206" s="108"/>
    </row>
    <row r="207" spans="7:11" x14ac:dyDescent="0.2">
      <c r="G207" s="2"/>
      <c r="K207" s="108"/>
    </row>
    <row r="208" spans="7:11" x14ac:dyDescent="0.2">
      <c r="G208" s="2"/>
      <c r="K208" s="108"/>
    </row>
    <row r="209" spans="7:11" x14ac:dyDescent="0.2">
      <c r="G209" s="2"/>
      <c r="K209" s="108"/>
    </row>
    <row r="210" spans="7:11" x14ac:dyDescent="0.2">
      <c r="G210" s="2"/>
      <c r="K210" s="108"/>
    </row>
    <row r="211" spans="7:11" x14ac:dyDescent="0.2">
      <c r="G211" s="2"/>
      <c r="K211" s="108"/>
    </row>
    <row r="212" spans="7:11" x14ac:dyDescent="0.2">
      <c r="G212" s="2"/>
      <c r="K212" s="108"/>
    </row>
    <row r="213" spans="7:11" x14ac:dyDescent="0.2">
      <c r="G213" s="2"/>
      <c r="K213" s="108"/>
    </row>
    <row r="214" spans="7:11" x14ac:dyDescent="0.2">
      <c r="G214" s="2"/>
      <c r="K214" s="108"/>
    </row>
    <row r="215" spans="7:11" x14ac:dyDescent="0.2">
      <c r="G215" s="2"/>
      <c r="K215" s="108"/>
    </row>
    <row r="216" spans="7:11" x14ac:dyDescent="0.2">
      <c r="G216" s="2"/>
      <c r="K216" s="108"/>
    </row>
    <row r="217" spans="7:11" x14ac:dyDescent="0.2">
      <c r="G217" s="2"/>
      <c r="K217" s="108"/>
    </row>
    <row r="218" spans="7:11" x14ac:dyDescent="0.2">
      <c r="G218" s="2"/>
      <c r="K218" s="108"/>
    </row>
    <row r="219" spans="7:11" x14ac:dyDescent="0.2">
      <c r="G219" s="2"/>
      <c r="K219" s="108"/>
    </row>
    <row r="220" spans="7:11" x14ac:dyDescent="0.2">
      <c r="G220" s="2"/>
      <c r="K220" s="108"/>
    </row>
    <row r="221" spans="7:11" x14ac:dyDescent="0.2">
      <c r="G221" s="2"/>
      <c r="K221" s="108"/>
    </row>
    <row r="222" spans="7:11" x14ac:dyDescent="0.2">
      <c r="G222" s="2"/>
      <c r="K222" s="108"/>
    </row>
    <row r="223" spans="7:11" x14ac:dyDescent="0.2">
      <c r="G223" s="2"/>
      <c r="K223" s="108"/>
    </row>
    <row r="224" spans="7:11" x14ac:dyDescent="0.2">
      <c r="G224" s="2"/>
      <c r="K224" s="108"/>
    </row>
    <row r="225" spans="7:11" x14ac:dyDescent="0.2">
      <c r="G225" s="2"/>
      <c r="K225" s="108"/>
    </row>
    <row r="226" spans="7:11" x14ac:dyDescent="0.2">
      <c r="G226" s="2"/>
    </row>
  </sheetData>
  <mergeCells count="5">
    <mergeCell ref="H1:I1"/>
    <mergeCell ref="H145:I145"/>
    <mergeCell ref="A2:J2"/>
    <mergeCell ref="C11:F11"/>
    <mergeCell ref="H144:I144"/>
  </mergeCells>
  <phoneticPr fontId="33" type="noConversion"/>
  <printOptions horizontalCentered="1"/>
  <pageMargins left="0.25" right="0.25" top="0.75" bottom="0.75" header="0.3" footer="0.3"/>
  <pageSetup paperSize="8" scale="61" orientation="portrait" r:id="rId1"/>
  <headerFooter alignWithMargins="0"/>
  <rowBreaks count="1" manualBreakCount="1">
    <brk id="11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Výkaz výměr 1</vt:lpstr>
      <vt:lpstr>'Výkaz výměr 1'!Oblast_tisku</vt:lpstr>
      <vt:lpstr>'Výkaz výměr 1'!Print_Area</vt:lpstr>
      <vt:lpstr>'Výkaz výměr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2015-03-06T09:53:36Z</dcterms:created>
  <dcterms:modified xsi:type="dcterms:W3CDTF">2023-08-15T13:14:54Z</dcterms:modified>
</cp:coreProperties>
</file>